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feltmate\Documents\Phillips 5ce Excel Templates &amp; Solutions Project Folder\Philips 5ce Excel\"/>
    </mc:Choice>
  </mc:AlternateContent>
  <bookViews>
    <workbookView xWindow="480" yWindow="75" windowWidth="18195" windowHeight="7485"/>
  </bookViews>
  <sheets>
    <sheet name="Given" sheetId="1" r:id="rId1"/>
    <sheet name="All Parts" sheetId="2" r:id="rId2"/>
  </sheets>
  <calcPr calcId="171027"/>
</workbook>
</file>

<file path=xl/calcChain.xml><?xml version="1.0" encoding="utf-8"?>
<calcChain xmlns="http://schemas.openxmlformats.org/spreadsheetml/2006/main">
  <c r="F39" i="2" l="1"/>
  <c r="F34" i="2"/>
  <c r="I20" i="2" l="1"/>
  <c r="D20" i="2"/>
  <c r="B18" i="2"/>
  <c r="F18" i="2" s="1"/>
  <c r="C18" i="2"/>
  <c r="C17" i="2"/>
  <c r="F17" i="2" s="1"/>
  <c r="F16" i="2"/>
  <c r="C16" i="2"/>
  <c r="C20" i="2" s="1"/>
  <c r="B16" i="2"/>
  <c r="B15" i="2"/>
  <c r="D15" i="2"/>
  <c r="B14" i="2"/>
  <c r="F14" i="2" s="1"/>
  <c r="B13" i="2"/>
  <c r="B20" i="2" s="1"/>
  <c r="C22" i="2" l="1"/>
  <c r="F35" i="2" s="1"/>
  <c r="F36" i="2" s="1"/>
  <c r="F44" i="2" s="1"/>
  <c r="F20" i="2"/>
  <c r="F22" i="2" s="1"/>
  <c r="F40" i="2" s="1"/>
  <c r="F41" i="2" s="1"/>
  <c r="F45" i="2" s="1"/>
  <c r="H13" i="2"/>
  <c r="H20" i="2" s="1"/>
  <c r="H22" i="2" s="1"/>
  <c r="G39" i="2"/>
  <c r="G34" i="2"/>
  <c r="J19" i="2"/>
  <c r="A4" i="2"/>
  <c r="F46" i="2" l="1"/>
  <c r="J15" i="2"/>
  <c r="I22" i="2"/>
  <c r="J18" i="2"/>
  <c r="J16" i="2"/>
  <c r="J17" i="2"/>
  <c r="J14" i="2"/>
  <c r="J13" i="2" l="1"/>
  <c r="J20" i="2"/>
  <c r="G35" i="2" l="1"/>
  <c r="D22" i="2"/>
  <c r="G22" i="2" l="1"/>
  <c r="G40" i="2" l="1"/>
  <c r="G36" i="2"/>
  <c r="G45" i="2" l="1"/>
  <c r="G41" i="2"/>
  <c r="G44" i="2"/>
  <c r="G46" i="2" l="1"/>
</calcChain>
</file>

<file path=xl/sharedStrings.xml><?xml version="1.0" encoding="utf-8"?>
<sst xmlns="http://schemas.openxmlformats.org/spreadsheetml/2006/main" count="75" uniqueCount="63">
  <si>
    <t>Cash</t>
  </si>
  <si>
    <t>Assets</t>
  </si>
  <si>
    <t>=</t>
  </si>
  <si>
    <t>Liabilities</t>
  </si>
  <si>
    <t>+</t>
  </si>
  <si>
    <t>Shareholders' Equity</t>
  </si>
  <si>
    <t>Contributed</t>
  </si>
  <si>
    <t>Equipment</t>
  </si>
  <si>
    <t>Payable</t>
  </si>
  <si>
    <t>Capital</t>
  </si>
  <si>
    <t>Building</t>
  </si>
  <si>
    <t>Notes</t>
  </si>
  <si>
    <t>Retained</t>
  </si>
  <si>
    <t>Earnings</t>
  </si>
  <si>
    <t>(a)</t>
  </si>
  <si>
    <t>(b)</t>
  </si>
  <si>
    <t>(d)</t>
  </si>
  <si>
    <t>(c)</t>
  </si>
  <si>
    <t>(e)</t>
  </si>
  <si>
    <t>(f)</t>
  </si>
  <si>
    <t>(g)</t>
  </si>
  <si>
    <t>–</t>
  </si>
  <si>
    <t xml:space="preserve">  Signed 6-month note for equipment</t>
  </si>
  <si>
    <t xml:space="preserve">  Cash payment for truck</t>
  </si>
  <si>
    <t xml:space="preserve">  Signed 9-month note for truck</t>
  </si>
  <si>
    <t>e. Returned part of above equipment for a note reduction</t>
  </si>
  <si>
    <t>Changes</t>
  </si>
  <si>
    <t>a) Total assets at end of year</t>
  </si>
  <si>
    <t>b) Total liabilities at end of year</t>
  </si>
  <si>
    <t>c) Total shareholders' equity at end of year</t>
  </si>
  <si>
    <t>Beginning Total assets</t>
  </si>
  <si>
    <t>Add: Changes (see Part 2)</t>
  </si>
  <si>
    <t>Total assets at end of year</t>
  </si>
  <si>
    <t>Total liabilities at end of year</t>
  </si>
  <si>
    <t>Beginning total liabilities</t>
  </si>
  <si>
    <t>Total liabilities, end of year</t>
  </si>
  <si>
    <t>Total assets, end of year</t>
  </si>
  <si>
    <t>Total shareholders' equity, end of year</t>
  </si>
  <si>
    <t>Given Data</t>
  </si>
  <si>
    <t>WHISTLE STOP INCORPORATED</t>
  </si>
  <si>
    <t>a. Cash received for issuing additional shares</t>
  </si>
  <si>
    <t xml:space="preserve">? </t>
  </si>
  <si>
    <t>b. Cash borrowed from bank on a 10-year note</t>
  </si>
  <si>
    <t>c. Cash paid to build factory addition</t>
  </si>
  <si>
    <t>d. Cost of new equipment:</t>
  </si>
  <si>
    <t xml:space="preserve">  Cash paid for equipment</t>
  </si>
  <si>
    <t>f. Cost of new delivery truck:</t>
  </si>
  <si>
    <t>Name:</t>
  </si>
  <si>
    <t>&lt;Type your name here&gt;</t>
  </si>
  <si>
    <t>Class:</t>
  </si>
  <si>
    <t>&lt;Type your class here&gt;</t>
  </si>
  <si>
    <t>Excel Templates Chapter 2</t>
  </si>
  <si>
    <t>1. Analyze transactions</t>
  </si>
  <si>
    <t>3. Fill in the missing values. The amounts with an X beside them will be checked for accuracy.</t>
  </si>
  <si>
    <t>2. Did you include event ( g ) in the spreadsheet? Why or why not?</t>
  </si>
  <si>
    <t>g.  Cash received by a shareholder for selling his shares to another shareholder</t>
  </si>
  <si>
    <r>
      <t xml:space="preserve">Fill in the table below. If a row is </t>
    </r>
    <r>
      <rPr>
        <i/>
        <u/>
        <sz val="11"/>
        <color theme="1"/>
        <rFont val="Calibri"/>
        <family val="2"/>
        <scheme val="minor"/>
      </rPr>
      <t>entirely</t>
    </r>
    <r>
      <rPr>
        <i/>
        <sz val="11"/>
        <color theme="1"/>
        <rFont val="Calibri"/>
        <family val="2"/>
        <scheme val="minor"/>
      </rPr>
      <t xml:space="preserve"> correct, a check mark will appear in Column J.</t>
    </r>
  </si>
  <si>
    <t>PA2-1</t>
  </si>
  <si>
    <t>If an account is not affected, you may either enter 0 for that column or leave it blank.</t>
  </si>
  <si>
    <t>2016 Year end Total Assets</t>
  </si>
  <si>
    <t>2016 Year end Total Liabilities</t>
  </si>
  <si>
    <t>2017 Transactions:</t>
  </si>
  <si>
    <t>4. As of December 31, 2017, has the financing for Whistle Stop’s investment in assets primarily come from liabilities or shareholders’ equity?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</si>
</sst>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\+\ #,##0\ ;\ \-\ #,##0\ ;\ &quot;N/A&quot;"/>
    <numFmt numFmtId="167" formatCode="_(&quot;$&quot;* #,##0_);_(&quot;$&quot;* \(#,##0\);_(&quot;$&quot;* &quot;-&quot;??_);_(@_)"/>
    <numFmt numFmtId="168" formatCode="_(* #,##0_);_(* \(#,##0\);_(* &quot;-&quot;??_);_(@_)"/>
    <numFmt numFmtId="169" formatCode="\ &quot;$&quot;* #,##0\ ;\ &quot;$&quot;* \(#,##0\);\ &quot;$&quot;* \-0\-\ "/>
    <numFmt numFmtId="170" formatCode="#,##0\ ;\(#,##0\);\-0\-\ "/>
    <numFmt numFmtId="171" formatCode="\+\ #,##0\ ;\ \-\ #,##0\ ;&quot;no change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u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sz val="11"/>
      <color rgb="FFFF0000"/>
      <name val="Wingdings 2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theme="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2">
    <xf numFmtId="0" fontId="0" fillId="0" borderId="0" xfId="0"/>
    <xf numFmtId="166" fontId="0" fillId="0" borderId="2" xfId="0" quotePrefix="1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0" fillId="2" borderId="0" xfId="0" applyFont="1" applyFill="1"/>
    <xf numFmtId="0" fontId="7" fillId="2" borderId="0" xfId="0" applyFont="1" applyFill="1" applyProtection="1">
      <protection locked="0"/>
    </xf>
    <xf numFmtId="0" fontId="7" fillId="2" borderId="0" xfId="0" quotePrefix="1" applyFont="1" applyFill="1" applyBorder="1" applyAlignment="1">
      <alignment horizontal="left"/>
    </xf>
    <xf numFmtId="169" fontId="0" fillId="2" borderId="0" xfId="0" applyNumberFormat="1" applyFill="1" applyAlignment="1"/>
    <xf numFmtId="170" fontId="0" fillId="2" borderId="0" xfId="0" applyNumberFormat="1" applyFill="1" applyAlignment="1"/>
    <xf numFmtId="170" fontId="0" fillId="2" borderId="0" xfId="0" applyNumberFormat="1" applyFill="1" applyAlignment="1">
      <alignment horizontal="right"/>
    </xf>
    <xf numFmtId="0" fontId="0" fillId="2" borderId="0" xfId="0" applyFill="1" applyAlignment="1">
      <alignment horizontal="left" indent="1"/>
    </xf>
    <xf numFmtId="0" fontId="0" fillId="2" borderId="0" xfId="0" applyFill="1" applyAlignment="1">
      <alignment wrapText="1"/>
    </xf>
    <xf numFmtId="0" fontId="6" fillId="2" borderId="0" xfId="0" applyFont="1" applyFill="1" applyProtection="1">
      <protection locked="0"/>
    </xf>
    <xf numFmtId="0" fontId="0" fillId="2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0" fontId="7" fillId="2" borderId="0" xfId="0" quotePrefix="1" applyFont="1" applyFill="1" applyBorder="1" applyAlignment="1" applyProtection="1">
      <alignment horizontal="left"/>
      <protection locked="0"/>
    </xf>
    <xf numFmtId="0" fontId="0" fillId="2" borderId="0" xfId="0" quotePrefix="1" applyFill="1" applyProtection="1">
      <protection locked="0"/>
    </xf>
    <xf numFmtId="0" fontId="9" fillId="2" borderId="0" xfId="0" applyFont="1" applyFill="1" applyProtection="1">
      <protection locked="0"/>
    </xf>
    <xf numFmtId="0" fontId="11" fillId="2" borderId="0" xfId="0" applyFont="1" applyFill="1" applyProtection="1">
      <protection hidden="1"/>
    </xf>
    <xf numFmtId="0" fontId="3" fillId="2" borderId="1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0" fillId="2" borderId="0" xfId="0" applyFont="1" applyFill="1" applyBorder="1" applyAlignment="1" applyProtection="1">
      <alignment horizontal="center" wrapText="1"/>
      <protection locked="0"/>
    </xf>
    <xf numFmtId="0" fontId="3" fillId="2" borderId="0" xfId="0" applyFont="1" applyFill="1" applyBorder="1" applyAlignment="1" applyProtection="1">
      <alignment horizontal="center" wrapText="1"/>
      <protection locked="0"/>
    </xf>
    <xf numFmtId="0" fontId="4" fillId="2" borderId="0" xfId="0" applyFont="1" applyFill="1" applyBorder="1" applyAlignment="1" applyProtection="1">
      <alignment horizontal="center" wrapText="1"/>
      <protection locked="0"/>
    </xf>
    <xf numFmtId="0" fontId="0" fillId="2" borderId="0" xfId="0" applyFont="1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quotePrefix="1" applyFont="1" applyFill="1" applyAlignment="1" applyProtection="1">
      <alignment horizontal="left"/>
      <protection locked="0"/>
    </xf>
    <xf numFmtId="167" fontId="0" fillId="0" borderId="0" xfId="2" applyNumberFormat="1" applyFont="1" applyFill="1" applyProtection="1">
      <protection locked="0"/>
    </xf>
    <xf numFmtId="168" fontId="0" fillId="0" borderId="0" xfId="1" applyNumberFormat="1" applyFont="1" applyFill="1" applyProtection="1">
      <protection locked="0"/>
    </xf>
    <xf numFmtId="167" fontId="0" fillId="0" borderId="3" xfId="2" applyNumberFormat="1" applyFont="1" applyFill="1" applyBorder="1" applyProtection="1">
      <protection locked="0"/>
    </xf>
    <xf numFmtId="0" fontId="5" fillId="2" borderId="0" xfId="0" applyFont="1" applyFill="1" applyAlignment="1" applyProtection="1">
      <alignment horizontal="center"/>
      <protection locked="0"/>
    </xf>
    <xf numFmtId="0" fontId="0" fillId="2" borderId="0" xfId="0" applyFill="1" applyAlignment="1" applyProtection="1"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171" fontId="0" fillId="0" borderId="2" xfId="0" quotePrefix="1" applyNumberFormat="1" applyFont="1" applyFill="1" applyBorder="1" applyAlignment="1" applyProtection="1">
      <alignment horizontal="right"/>
      <protection locked="0"/>
    </xf>
    <xf numFmtId="171" fontId="0" fillId="0" borderId="0" xfId="0" quotePrefix="1" applyNumberFormat="1" applyFont="1" applyFill="1" applyBorder="1" applyAlignment="1" applyProtection="1">
      <alignment horizontal="right"/>
      <protection locked="0"/>
    </xf>
    <xf numFmtId="171" fontId="0" fillId="0" borderId="3" xfId="0" applyNumberFormat="1" applyFill="1" applyBorder="1" applyProtection="1">
      <protection locked="0"/>
    </xf>
    <xf numFmtId="1" fontId="7" fillId="2" borderId="4" xfId="1" quotePrefix="1" applyNumberFormat="1" applyFont="1" applyFill="1" applyBorder="1" applyAlignment="1">
      <alignment horizontal="center" vertical="top"/>
    </xf>
    <xf numFmtId="0" fontId="0" fillId="2" borderId="5" xfId="0" applyFill="1" applyBorder="1" applyAlignment="1">
      <alignment horizontal="center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horizontal="center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228599</xdr:colOff>
      <xdr:row>25</xdr:row>
      <xdr:rowOff>85725</xdr:rowOff>
    </xdr:from>
    <xdr:to>
      <xdr:col>9</xdr:col>
      <xdr:colOff>19049</xdr:colOff>
      <xdr:row>29</xdr:row>
      <xdr:rowOff>114300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28599" y="3048000"/>
          <a:ext cx="4943475" cy="7905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transaction between the shareholder and his neighbor (event </a:t>
          </a:r>
          <a:r>
            <a:rPr lang="en-US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 was not included in the spreadsheet.  Because event </a:t>
          </a:r>
          <a:r>
            <a:rPr lang="en-US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(g)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occurs between an owner and another person, the separate entity assumption implies this transaction does not affect the business.</a:t>
          </a:r>
        </a:p>
        <a:p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228599</xdr:colOff>
      <xdr:row>48</xdr:row>
      <xdr:rowOff>161925</xdr:rowOff>
    </xdr:from>
    <xdr:to>
      <xdr:col>9</xdr:col>
      <xdr:colOff>609599</xdr:colOff>
      <xdr:row>53</xdr:row>
      <xdr:rowOff>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28599" y="8667750"/>
          <a:ext cx="5534025" cy="7905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As of December 31, 2017, Whistle Stop’s assets were financed more by shareholders’ equity than liabilities.  Whistle Stop’s shareholders’ equity financed $400,000 of the company’s total assets and liabilities financed $349,000.</a:t>
          </a:r>
        </a:p>
      </xdr:txBody>
    </xdr:sp>
    <xdr:clientData/>
  </xdr:twoCellAnchor>
  <xdr:twoCellAnchor editAs="absolute">
    <xdr:from>
      <xdr:col>1</xdr:col>
      <xdr:colOff>9528</xdr:colOff>
      <xdr:row>20</xdr:row>
      <xdr:rowOff>38101</xdr:rowOff>
    </xdr:from>
    <xdr:to>
      <xdr:col>3</xdr:col>
      <xdr:colOff>714378</xdr:colOff>
      <xdr:row>20</xdr:row>
      <xdr:rowOff>247653</xdr:rowOff>
    </xdr:to>
    <xdr:sp macro="" textlink="">
      <xdr:nvSpPr>
        <xdr:cNvPr id="5" name="Left Brac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 rot="16200000">
          <a:off x="1319215" y="2862264"/>
          <a:ext cx="209552" cy="2371725"/>
        </a:xfrm>
        <a:prstGeom prst="leftBrace">
          <a:avLst>
            <a:gd name="adj1" fmla="val 33333"/>
            <a:gd name="adj2" fmla="val 48409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5</xdr:col>
      <xdr:colOff>6</xdr:colOff>
      <xdr:row>20</xdr:row>
      <xdr:rowOff>28575</xdr:rowOff>
    </xdr:from>
    <xdr:to>
      <xdr:col>5</xdr:col>
      <xdr:colOff>723904</xdr:colOff>
      <xdr:row>20</xdr:row>
      <xdr:rowOff>247652</xdr:rowOff>
    </xdr:to>
    <xdr:sp macro="" textlink="">
      <xdr:nvSpPr>
        <xdr:cNvPr id="6" name="Left Brac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 rot="16200000">
          <a:off x="3033716" y="3681415"/>
          <a:ext cx="219077" cy="723898"/>
        </a:xfrm>
        <a:prstGeom prst="leftBrace">
          <a:avLst>
            <a:gd name="adj1" fmla="val 33333"/>
            <a:gd name="adj2" fmla="val 48409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6</xdr:col>
      <xdr:colOff>161931</xdr:colOff>
      <xdr:row>20</xdr:row>
      <xdr:rowOff>28574</xdr:rowOff>
    </xdr:from>
    <xdr:to>
      <xdr:col>8</xdr:col>
      <xdr:colOff>676277</xdr:colOff>
      <xdr:row>20</xdr:row>
      <xdr:rowOff>247651</xdr:rowOff>
    </xdr:to>
    <xdr:sp macro="" textlink="">
      <xdr:nvSpPr>
        <xdr:cNvPr id="7" name="Left Brac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 rot="16200000">
          <a:off x="4305303" y="3314702"/>
          <a:ext cx="219077" cy="1457321"/>
        </a:xfrm>
        <a:prstGeom prst="leftBrace">
          <a:avLst>
            <a:gd name="adj1" fmla="val 33333"/>
            <a:gd name="adj2" fmla="val 30762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21"/>
  <sheetViews>
    <sheetView tabSelected="1" workbookViewId="0"/>
  </sheetViews>
  <sheetFormatPr defaultRowHeight="15" x14ac:dyDescent="0.25"/>
  <cols>
    <col min="1" max="1" width="53.140625" style="2" bestFit="1" customWidth="1"/>
    <col min="2" max="2" width="9.42578125" style="2" bestFit="1" customWidth="1"/>
    <col min="3" max="16384" width="9.140625" style="2"/>
  </cols>
  <sheetData>
    <row r="1" spans="1:2" x14ac:dyDescent="0.25">
      <c r="A1" s="4" t="s">
        <v>51</v>
      </c>
      <c r="B1" s="3"/>
    </row>
    <row r="2" spans="1:2" x14ac:dyDescent="0.25">
      <c r="A2" s="5" t="s">
        <v>57</v>
      </c>
      <c r="B2" s="3"/>
    </row>
    <row r="3" spans="1:2" x14ac:dyDescent="0.25">
      <c r="A3" s="5"/>
      <c r="B3" s="3"/>
    </row>
    <row r="4" spans="1:2" x14ac:dyDescent="0.25">
      <c r="A4" s="37" t="s">
        <v>38</v>
      </c>
      <c r="B4" s="37"/>
    </row>
    <row r="5" spans="1:2" x14ac:dyDescent="0.25">
      <c r="A5" s="38" t="s">
        <v>39</v>
      </c>
      <c r="B5" s="38"/>
    </row>
    <row r="7" spans="1:2" x14ac:dyDescent="0.25">
      <c r="A7" s="2" t="s">
        <v>59</v>
      </c>
      <c r="B7" s="6">
        <v>500000</v>
      </c>
    </row>
    <row r="8" spans="1:2" x14ac:dyDescent="0.25">
      <c r="A8" s="2" t="s">
        <v>60</v>
      </c>
      <c r="B8" s="6">
        <v>200000</v>
      </c>
    </row>
    <row r="10" spans="1:2" x14ac:dyDescent="0.25">
      <c r="A10" s="2" t="s">
        <v>61</v>
      </c>
    </row>
    <row r="11" spans="1:2" x14ac:dyDescent="0.25">
      <c r="A11" s="2" t="s">
        <v>40</v>
      </c>
      <c r="B11" s="6">
        <v>100000</v>
      </c>
    </row>
    <row r="12" spans="1:2" x14ac:dyDescent="0.25">
      <c r="A12" s="2" t="s">
        <v>42</v>
      </c>
      <c r="B12" s="7">
        <v>120000</v>
      </c>
    </row>
    <row r="13" spans="1:2" x14ac:dyDescent="0.25">
      <c r="A13" s="2" t="s">
        <v>43</v>
      </c>
      <c r="B13" s="7">
        <v>200000</v>
      </c>
    </row>
    <row r="14" spans="1:2" x14ac:dyDescent="0.25">
      <c r="A14" s="2" t="s">
        <v>44</v>
      </c>
      <c r="B14" s="7">
        <v>30000</v>
      </c>
    </row>
    <row r="15" spans="1:2" x14ac:dyDescent="0.25">
      <c r="A15" s="9" t="s">
        <v>45</v>
      </c>
      <c r="B15" s="7">
        <v>3000</v>
      </c>
    </row>
    <row r="16" spans="1:2" x14ac:dyDescent="0.25">
      <c r="A16" s="9" t="s">
        <v>22</v>
      </c>
      <c r="B16" s="8" t="s">
        <v>41</v>
      </c>
    </row>
    <row r="17" spans="1:2" x14ac:dyDescent="0.25">
      <c r="A17" s="2" t="s">
        <v>25</v>
      </c>
      <c r="B17" s="7">
        <v>3000</v>
      </c>
    </row>
    <row r="18" spans="1:2" x14ac:dyDescent="0.25">
      <c r="A18" s="2" t="s">
        <v>46</v>
      </c>
      <c r="B18" s="7">
        <v>10000</v>
      </c>
    </row>
    <row r="19" spans="1:2" x14ac:dyDescent="0.25">
      <c r="A19" s="9" t="s">
        <v>23</v>
      </c>
      <c r="B19" s="7">
        <v>5000</v>
      </c>
    </row>
    <row r="20" spans="1:2" x14ac:dyDescent="0.25">
      <c r="A20" s="9" t="s">
        <v>24</v>
      </c>
      <c r="B20" s="8" t="s">
        <v>41</v>
      </c>
    </row>
    <row r="21" spans="1:2" ht="30" x14ac:dyDescent="0.25">
      <c r="A21" s="10" t="s">
        <v>55</v>
      </c>
      <c r="B21" s="7">
        <v>5000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A4:B4"/>
    <mergeCell ref="A5:B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48"/>
  <sheetViews>
    <sheetView workbookViewId="0"/>
  </sheetViews>
  <sheetFormatPr defaultRowHeight="15" x14ac:dyDescent="0.25"/>
  <cols>
    <col min="1" max="1" width="3.42578125" style="14" bestFit="1" customWidth="1"/>
    <col min="2" max="2" width="13.85546875" style="14" bestFit="1" customWidth="1"/>
    <col min="3" max="4" width="11.140625" style="14" customWidth="1"/>
    <col min="5" max="5" width="2.140625" style="14" bestFit="1" customWidth="1"/>
    <col min="6" max="6" width="11.140625" style="14" customWidth="1"/>
    <col min="7" max="7" width="3" style="14" customWidth="1"/>
    <col min="8" max="9" width="11.140625" style="14" customWidth="1"/>
    <col min="10" max="16384" width="9.140625" style="14"/>
  </cols>
  <sheetData>
    <row r="1" spans="1:10" x14ac:dyDescent="0.25">
      <c r="A1" s="11" t="s">
        <v>47</v>
      </c>
      <c r="B1" s="12"/>
      <c r="C1" s="13" t="s">
        <v>48</v>
      </c>
    </row>
    <row r="2" spans="1:10" x14ac:dyDescent="0.25">
      <c r="A2" s="11" t="s">
        <v>49</v>
      </c>
      <c r="B2" s="12"/>
      <c r="C2" s="13" t="s">
        <v>50</v>
      </c>
    </row>
    <row r="3" spans="1:10" x14ac:dyDescent="0.25">
      <c r="A3" s="4" t="s">
        <v>51</v>
      </c>
      <c r="B3" s="12"/>
    </row>
    <row r="4" spans="1:10" x14ac:dyDescent="0.25">
      <c r="A4" s="15" t="str">
        <f>Given!A2</f>
        <v>PA2-1</v>
      </c>
      <c r="B4" s="12"/>
    </row>
    <row r="6" spans="1:10" x14ac:dyDescent="0.25">
      <c r="A6" s="16" t="s">
        <v>52</v>
      </c>
      <c r="B6" s="12"/>
    </row>
    <row r="7" spans="1:10" x14ac:dyDescent="0.25">
      <c r="B7" s="17" t="s">
        <v>56</v>
      </c>
    </row>
    <row r="8" spans="1:10" x14ac:dyDescent="0.25">
      <c r="B8" s="17" t="s">
        <v>58</v>
      </c>
    </row>
    <row r="10" spans="1:10" ht="21.75" customHeight="1" thickBot="1" x14ac:dyDescent="0.3">
      <c r="B10" s="39" t="s">
        <v>1</v>
      </c>
      <c r="C10" s="39"/>
      <c r="D10" s="39"/>
      <c r="E10" s="33" t="s">
        <v>2</v>
      </c>
      <c r="F10" s="33" t="s">
        <v>3</v>
      </c>
      <c r="G10" s="19" t="s">
        <v>4</v>
      </c>
      <c r="H10" s="40" t="s">
        <v>5</v>
      </c>
      <c r="I10" s="40"/>
    </row>
    <row r="11" spans="1:10" x14ac:dyDescent="0.25">
      <c r="B11" s="20"/>
      <c r="C11" s="20"/>
      <c r="D11" s="20"/>
      <c r="E11" s="21"/>
      <c r="F11" s="22" t="s">
        <v>11</v>
      </c>
      <c r="G11" s="20"/>
      <c r="H11" s="23" t="s">
        <v>6</v>
      </c>
      <c r="I11" s="23" t="s">
        <v>12</v>
      </c>
    </row>
    <row r="12" spans="1:10" x14ac:dyDescent="0.25">
      <c r="B12" s="24" t="s">
        <v>0</v>
      </c>
      <c r="C12" s="24" t="s">
        <v>7</v>
      </c>
      <c r="D12" s="24" t="s">
        <v>10</v>
      </c>
      <c r="E12" s="25"/>
      <c r="F12" s="24" t="s">
        <v>8</v>
      </c>
      <c r="G12" s="22"/>
      <c r="H12" s="24" t="s">
        <v>9</v>
      </c>
      <c r="I12" s="24" t="s">
        <v>13</v>
      </c>
    </row>
    <row r="13" spans="1:10" x14ac:dyDescent="0.25">
      <c r="A13" s="12" t="s">
        <v>14</v>
      </c>
      <c r="B13" s="34">
        <f>Given!B11</f>
        <v>100000</v>
      </c>
      <c r="C13" s="34"/>
      <c r="D13" s="34"/>
      <c r="E13" s="26" t="s">
        <v>2</v>
      </c>
      <c r="F13" s="34"/>
      <c r="H13" s="34">
        <f>B13</f>
        <v>100000</v>
      </c>
      <c r="I13" s="34"/>
      <c r="J13" s="18" t="str">
        <f>IF(AND(B13= 100000,C13= 0,D13= 0,E13="=",F13= 0,G13= 0,H13= 100000,I13= 0),"P","O")</f>
        <v>P</v>
      </c>
    </row>
    <row r="14" spans="1:10" x14ac:dyDescent="0.25">
      <c r="A14" s="27" t="s">
        <v>15</v>
      </c>
      <c r="B14" s="34">
        <f>Given!B12</f>
        <v>120000</v>
      </c>
      <c r="C14" s="34"/>
      <c r="D14" s="34"/>
      <c r="E14" s="26" t="s">
        <v>2</v>
      </c>
      <c r="F14" s="34">
        <f>B14</f>
        <v>120000</v>
      </c>
      <c r="H14" s="34"/>
      <c r="I14" s="34"/>
      <c r="J14" s="18" t="str">
        <f>IF(AND(B14= 120000,C14= 0,D14= 0,E14="=",F14= 120000,G14= 0,H14= 0,I14= 0),"P","O")</f>
        <v>P</v>
      </c>
    </row>
    <row r="15" spans="1:10" x14ac:dyDescent="0.25">
      <c r="A15" s="27" t="s">
        <v>17</v>
      </c>
      <c r="B15" s="34">
        <f>-Given!B13</f>
        <v>-200000</v>
      </c>
      <c r="C15" s="34"/>
      <c r="D15" s="34">
        <f>Given!B13</f>
        <v>200000</v>
      </c>
      <c r="E15" s="26" t="s">
        <v>2</v>
      </c>
      <c r="F15" s="34"/>
      <c r="H15" s="34"/>
      <c r="I15" s="34"/>
      <c r="J15" s="18" t="str">
        <f>IF(AND(B15=-200000,C15= 0,D15= 200000,E15="=",F15= 0,G15= 0,H15= 0,I15= 0),"P","O")</f>
        <v>P</v>
      </c>
    </row>
    <row r="16" spans="1:10" x14ac:dyDescent="0.25">
      <c r="A16" s="27" t="s">
        <v>16</v>
      </c>
      <c r="B16" s="34">
        <f>-Given!B15</f>
        <v>-3000</v>
      </c>
      <c r="C16" s="34">
        <f>Given!B14</f>
        <v>30000</v>
      </c>
      <c r="D16" s="34"/>
      <c r="E16" s="26" t="s">
        <v>2</v>
      </c>
      <c r="F16" s="34">
        <f>SUM(B16:C16)</f>
        <v>27000</v>
      </c>
      <c r="H16" s="34"/>
      <c r="I16" s="34"/>
      <c r="J16" s="18" t="str">
        <f>IF(AND(B16=-3000,C16= 30000,D16= 0,E16="=",F16= 27000,G16= 0,H16= 0,I16= 0),"P","O")</f>
        <v>P</v>
      </c>
    </row>
    <row r="17" spans="1:10" x14ac:dyDescent="0.25">
      <c r="A17" s="27" t="s">
        <v>18</v>
      </c>
      <c r="B17" s="34"/>
      <c r="C17" s="34">
        <f>-Given!B17</f>
        <v>-3000</v>
      </c>
      <c r="D17" s="34"/>
      <c r="E17" s="26" t="s">
        <v>2</v>
      </c>
      <c r="F17" s="34">
        <f>C17</f>
        <v>-3000</v>
      </c>
      <c r="H17" s="34"/>
      <c r="I17" s="34"/>
      <c r="J17" s="18" t="str">
        <f>IF(AND(B17= 0,C17=-3000,D17= 0,E17="=",F17=-3000,G17= 0,H17= 0,I17= 0),"P","O")</f>
        <v>P</v>
      </c>
    </row>
    <row r="18" spans="1:10" x14ac:dyDescent="0.25">
      <c r="A18" s="27" t="s">
        <v>19</v>
      </c>
      <c r="B18" s="34">
        <f>-Given!B19</f>
        <v>-5000</v>
      </c>
      <c r="C18" s="34">
        <f>Given!B18</f>
        <v>10000</v>
      </c>
      <c r="D18" s="34"/>
      <c r="E18" s="26" t="s">
        <v>2</v>
      </c>
      <c r="F18" s="34">
        <f>SUM(B18:C18)</f>
        <v>5000</v>
      </c>
      <c r="H18" s="34"/>
      <c r="I18" s="34"/>
      <c r="J18" s="18" t="str">
        <f>IF(AND(B18=-5000,C18= 10000,D18= 0,E18="=",F18= 5000,G18= 0,H18= 0,I18= 0),"P","O")</f>
        <v>P</v>
      </c>
    </row>
    <row r="19" spans="1:10" x14ac:dyDescent="0.25">
      <c r="A19" s="27" t="s">
        <v>20</v>
      </c>
      <c r="B19" s="35"/>
      <c r="C19" s="35"/>
      <c r="D19" s="35"/>
      <c r="E19" s="26" t="s">
        <v>2</v>
      </c>
      <c r="F19" s="35"/>
      <c r="H19" s="35"/>
      <c r="I19" s="35"/>
      <c r="J19" s="18" t="str">
        <f>IF(AND(B19= 0,C19= 0,D19= 0,E19="=",F19= 0,G19= 0,H19= 0,I19= 0),"P","O")</f>
        <v>P</v>
      </c>
    </row>
    <row r="20" spans="1:10" ht="15.75" thickBot="1" x14ac:dyDescent="0.3">
      <c r="B20" s="36">
        <f>SUM(B13:B19)</f>
        <v>12000</v>
      </c>
      <c r="C20" s="36">
        <f>SUM(C13:C19)</f>
        <v>37000</v>
      </c>
      <c r="D20" s="36">
        <f>SUM(D13:D19)</f>
        <v>200000</v>
      </c>
      <c r="E20" s="26" t="s">
        <v>2</v>
      </c>
      <c r="F20" s="36">
        <f>SUM(F13:F19)</f>
        <v>149000</v>
      </c>
      <c r="H20" s="36">
        <f>SUM(H13:H19)</f>
        <v>100000</v>
      </c>
      <c r="I20" s="36">
        <f>SUM(I13:I19)</f>
        <v>0</v>
      </c>
      <c r="J20" s="18" t="str">
        <f>IF(AND(B20= 12000,C20= 37000,D20= 200000,E20="=",F20= 149000,G20= 0,H20= 100000,I20= 0),"P","O")</f>
        <v>P</v>
      </c>
    </row>
    <row r="21" spans="1:10" ht="21.75" customHeight="1" thickTop="1" x14ac:dyDescent="0.25">
      <c r="E21" s="26"/>
    </row>
    <row r="22" spans="1:10" x14ac:dyDescent="0.25">
      <c r="B22" s="14" t="s">
        <v>26</v>
      </c>
      <c r="C22" s="1">
        <f>SUM(B20:D20)</f>
        <v>249000</v>
      </c>
      <c r="D22" s="18" t="str">
        <f>IF(ISBLANK(C22),"O",IF(C22= 249000,"P","O"))</f>
        <v>P</v>
      </c>
      <c r="E22" s="26" t="s">
        <v>2</v>
      </c>
      <c r="F22" s="1">
        <f>F20</f>
        <v>149000</v>
      </c>
      <c r="G22" s="18" t="str">
        <f>IF(ISBLANK(F22),"O",IF(F22= 149000,"P","O"))</f>
        <v>P</v>
      </c>
      <c r="H22" s="1">
        <f>SUM(H20:I20)</f>
        <v>100000</v>
      </c>
      <c r="I22" s="18" t="str">
        <f>IF(ISBLANK(H22),"O",IF(H22= 100000,"P","O"))</f>
        <v>P</v>
      </c>
    </row>
    <row r="25" spans="1:10" x14ac:dyDescent="0.25">
      <c r="A25" s="14" t="s">
        <v>54</v>
      </c>
    </row>
    <row r="32" spans="1:10" x14ac:dyDescent="0.25">
      <c r="A32" s="14" t="s">
        <v>53</v>
      </c>
    </row>
    <row r="33" spans="1:10" x14ac:dyDescent="0.25">
      <c r="A33" s="14" t="s">
        <v>27</v>
      </c>
    </row>
    <row r="34" spans="1:10" x14ac:dyDescent="0.25">
      <c r="B34" s="14" t="s">
        <v>30</v>
      </c>
      <c r="F34" s="28">
        <f>Given!B7</f>
        <v>500000</v>
      </c>
      <c r="G34" s="18" t="str">
        <f>IF(ISBLANK(F34),"O",IF(F34= 500000,"P","O"))</f>
        <v>P</v>
      </c>
    </row>
    <row r="35" spans="1:10" x14ac:dyDescent="0.25">
      <c r="B35" s="14" t="s">
        <v>31</v>
      </c>
      <c r="F35" s="29">
        <f>C22</f>
        <v>249000</v>
      </c>
      <c r="G35" s="18" t="str">
        <f>IF(ISBLANK(F35),"O",IF(F35= 249000,"P","O"))</f>
        <v>P</v>
      </c>
    </row>
    <row r="36" spans="1:10" ht="15.75" thickBot="1" x14ac:dyDescent="0.3">
      <c r="B36" s="14" t="s">
        <v>32</v>
      </c>
      <c r="F36" s="30">
        <f>F34+F35</f>
        <v>749000</v>
      </c>
      <c r="G36" s="18" t="str">
        <f>IF(ISBLANK(F36),"O",IF(F36= 749000,"P","O"))</f>
        <v>P</v>
      </c>
    </row>
    <row r="37" spans="1:10" ht="15.75" thickTop="1" x14ac:dyDescent="0.25"/>
    <row r="38" spans="1:10" x14ac:dyDescent="0.25">
      <c r="A38" s="14" t="s">
        <v>28</v>
      </c>
    </row>
    <row r="39" spans="1:10" x14ac:dyDescent="0.25">
      <c r="B39" s="14" t="s">
        <v>34</v>
      </c>
      <c r="F39" s="28">
        <f>Given!B8</f>
        <v>200000</v>
      </c>
      <c r="G39" s="18" t="str">
        <f>IF(ISBLANK(F39),"O",IF(F39= 200000,"P","O"))</f>
        <v>P</v>
      </c>
    </row>
    <row r="40" spans="1:10" x14ac:dyDescent="0.25">
      <c r="B40" s="14" t="s">
        <v>31</v>
      </c>
      <c r="F40" s="29">
        <f>F22</f>
        <v>149000</v>
      </c>
      <c r="G40" s="18" t="str">
        <f>IF(ISBLANK(F40),"O",IF(F40= 149000,"P","O"))</f>
        <v>P</v>
      </c>
    </row>
    <row r="41" spans="1:10" ht="15.75" thickBot="1" x14ac:dyDescent="0.3">
      <c r="B41" s="14" t="s">
        <v>33</v>
      </c>
      <c r="F41" s="30">
        <f>F39+F40</f>
        <v>349000</v>
      </c>
      <c r="G41" s="18" t="str">
        <f>IF(ISBLANK(F41),"O",IF(F41= 349000,"P","O"))</f>
        <v>P</v>
      </c>
    </row>
    <row r="42" spans="1:10" ht="15.75" thickTop="1" x14ac:dyDescent="0.25"/>
    <row r="43" spans="1:10" x14ac:dyDescent="0.25">
      <c r="A43" s="14" t="s">
        <v>29</v>
      </c>
    </row>
    <row r="44" spans="1:10" x14ac:dyDescent="0.25">
      <c r="B44" s="14" t="s">
        <v>36</v>
      </c>
      <c r="F44" s="28">
        <f>F36</f>
        <v>749000</v>
      </c>
      <c r="G44" s="18" t="str">
        <f>IF(ISBLANK(F44),"O",IF(F44= 749000,"P","O"))</f>
        <v>P</v>
      </c>
    </row>
    <row r="45" spans="1:10" x14ac:dyDescent="0.25">
      <c r="A45" s="31" t="s">
        <v>21</v>
      </c>
      <c r="B45" s="14" t="s">
        <v>35</v>
      </c>
      <c r="F45" s="29">
        <f>F41</f>
        <v>349000</v>
      </c>
      <c r="G45" s="18" t="str">
        <f>IF(ISBLANK(F45),"O",IF(F45= 349000,"P","O"))</f>
        <v>P</v>
      </c>
    </row>
    <row r="46" spans="1:10" ht="15.75" thickBot="1" x14ac:dyDescent="0.3">
      <c r="B46" s="32" t="s">
        <v>37</v>
      </c>
      <c r="C46" s="32"/>
      <c r="F46" s="30">
        <f>F44-F45</f>
        <v>400000</v>
      </c>
      <c r="G46" s="18" t="str">
        <f>IF(ISBLANK(F46),"O",IF(F46= 400000,"P","O"))</f>
        <v>P</v>
      </c>
    </row>
    <row r="47" spans="1:10" ht="15.75" thickTop="1" x14ac:dyDescent="0.25"/>
    <row r="48" spans="1:10" ht="36" customHeight="1" x14ac:dyDescent="0.25">
      <c r="A48" s="41" t="s">
        <v>62</v>
      </c>
      <c r="B48" s="41"/>
      <c r="C48" s="41"/>
      <c r="D48" s="41"/>
      <c r="E48" s="41"/>
      <c r="F48" s="41"/>
      <c r="G48" s="41"/>
      <c r="H48" s="41"/>
      <c r="I48" s="41"/>
      <c r="J48" s="41"/>
    </row>
  </sheetData>
  <sheetProtection formatCells="0" formatColumns="0" formatRows="0" insertColumns="0" insertRows="0" insertHyperlinks="0" deleteColumns="0" deleteRows="0" sort="0" autoFilter="0" pivotTables="0"/>
  <mergeCells count="3">
    <mergeCell ref="B10:D10"/>
    <mergeCell ref="H10:I10"/>
    <mergeCell ref="A48:J48"/>
  </mergeCells>
  <dataValidations count="60">
    <dataValidation type="decimal" allowBlank="1" showInputMessage="1" showErrorMessage="1" error="The amount entered must be between -1 billion and +1 billion. You probably entered text or tried to divide by zero." sqref="B13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13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D13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F13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H13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I13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B14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14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D14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F14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H14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I14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B15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15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D15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F15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H15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I15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B16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16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D16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F16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H16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I16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B17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17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D17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F17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H17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I17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B18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18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D18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F18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H18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I18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B19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19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D19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F19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H19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I19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B20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20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D20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F20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H20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I20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22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F22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H22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F34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F35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F36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F39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F40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F41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F44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F45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F46">
      <formula1>-1000000000</formula1>
      <formula2>1000000000</formula2>
    </dataValidation>
  </dataValidations>
  <pageMargins left="0.7" right="0.7" top="0.75" bottom="0.75" header="0.3" footer="0.3"/>
  <pageSetup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Given</vt:lpstr>
      <vt:lpstr>All Parts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Ian Feltmate</cp:lastModifiedBy>
  <cp:lastPrinted>2014-11-16T20:32:14Z</cp:lastPrinted>
  <dcterms:created xsi:type="dcterms:W3CDTF">2011-09-25T00:54:06Z</dcterms:created>
  <dcterms:modified xsi:type="dcterms:W3CDTF">2018-04-14T18:48:54Z</dcterms:modified>
</cp:coreProperties>
</file>