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eltmate\Documents\Phillips 5ce Excel Templates &amp; Solutions Project Folder\Philips 5ce Excel\"/>
    </mc:Choice>
  </mc:AlternateContent>
  <bookViews>
    <workbookView xWindow="0" yWindow="0" windowWidth="28800" windowHeight="12210"/>
  </bookViews>
  <sheets>
    <sheet name="Given" sheetId="1" r:id="rId1"/>
    <sheet name="All Parts" sheetId="2" r:id="rId2"/>
  </sheets>
  <calcPr calcId="171027"/>
</workbook>
</file>

<file path=xl/calcChain.xml><?xml version="1.0" encoding="utf-8"?>
<calcChain xmlns="http://schemas.openxmlformats.org/spreadsheetml/2006/main">
  <c r="F39" i="2" l="1"/>
  <c r="F34" i="2"/>
  <c r="I19" i="2"/>
  <c r="B18" i="2"/>
  <c r="C18" i="2" s="1"/>
  <c r="B17" i="2"/>
  <c r="F17" i="2" s="1"/>
  <c r="C17" i="2"/>
  <c r="C19" i="2" s="1"/>
  <c r="D16" i="2"/>
  <c r="D19" i="2" s="1"/>
  <c r="B16" i="2"/>
  <c r="B14" i="2"/>
  <c r="F14" i="2" s="1"/>
  <c r="F19" i="2" s="1"/>
  <c r="F21" i="2" s="1"/>
  <c r="F40" i="2" s="1"/>
  <c r="F41" i="2" s="1"/>
  <c r="F45" i="2" s="1"/>
  <c r="H13" i="2"/>
  <c r="H19" i="2" s="1"/>
  <c r="H21" i="2" s="1"/>
  <c r="B13" i="2"/>
  <c r="B19" i="2" s="1"/>
  <c r="C21" i="2" s="1"/>
  <c r="F35" i="2" s="1"/>
  <c r="F36" i="2" s="1"/>
  <c r="F44" i="2" s="1"/>
  <c r="F46" i="2" s="1"/>
  <c r="J15" i="2" l="1"/>
  <c r="A4" i="2"/>
  <c r="J13" i="2" l="1"/>
  <c r="J16" i="2"/>
  <c r="G39" i="2"/>
  <c r="G34" i="2"/>
  <c r="J18" i="2"/>
  <c r="J14" i="2" l="1"/>
  <c r="J17" i="2"/>
  <c r="I21" i="2"/>
  <c r="J19" i="2" l="1"/>
  <c r="G35" i="2" l="1"/>
  <c r="D21" i="2"/>
  <c r="G21" i="2" l="1"/>
  <c r="G36" i="2" l="1"/>
  <c r="G40" i="2"/>
  <c r="G45" i="2" l="1"/>
  <c r="G41" i="2"/>
  <c r="G44" i="2"/>
  <c r="G46" i="2" l="1"/>
</calcChain>
</file>

<file path=xl/sharedStrings.xml><?xml version="1.0" encoding="utf-8"?>
<sst xmlns="http://schemas.openxmlformats.org/spreadsheetml/2006/main" count="67" uniqueCount="57">
  <si>
    <t>Cash</t>
  </si>
  <si>
    <t>Assets</t>
  </si>
  <si>
    <t>=</t>
  </si>
  <si>
    <t>Liabilities</t>
  </si>
  <si>
    <t>+</t>
  </si>
  <si>
    <t>Shareholders' Equity</t>
  </si>
  <si>
    <t>Contributed</t>
  </si>
  <si>
    <t>Equipment</t>
  </si>
  <si>
    <t>Payable</t>
  </si>
  <si>
    <t>Capital</t>
  </si>
  <si>
    <t>Building</t>
  </si>
  <si>
    <t>Notes</t>
  </si>
  <si>
    <t>Retained</t>
  </si>
  <si>
    <t>Earnings</t>
  </si>
  <si>
    <t>(a)</t>
  </si>
  <si>
    <t>(b)</t>
  </si>
  <si>
    <t>(d)</t>
  </si>
  <si>
    <t>(c)</t>
  </si>
  <si>
    <t>(e)</t>
  </si>
  <si>
    <t>(f)</t>
  </si>
  <si>
    <t>–</t>
  </si>
  <si>
    <t>Changes</t>
  </si>
  <si>
    <t>a) Total assets at end of year</t>
  </si>
  <si>
    <t>b) Total liabilities at end of year</t>
  </si>
  <si>
    <t>c) Total shareholders' equity at end of year</t>
  </si>
  <si>
    <t>Beginning Total assets</t>
  </si>
  <si>
    <t>Add: Changes (see Part 2)</t>
  </si>
  <si>
    <t>Total assets at end of year</t>
  </si>
  <si>
    <t>Total liabilities at end of year</t>
  </si>
  <si>
    <t>Beginning total liabilities</t>
  </si>
  <si>
    <t>Total liabilities, end of year</t>
  </si>
  <si>
    <t>Total assets, end of year</t>
  </si>
  <si>
    <t>Total shareholders' equity, end of year</t>
  </si>
  <si>
    <t>Part 2. Did you include event ( c ) in the spreadsheet? Why or why not?</t>
  </si>
  <si>
    <t>a. Cash received for shares issued.</t>
  </si>
  <si>
    <t>b. Cash borrowed from the bank; signed a ten-year note.</t>
  </si>
  <si>
    <t>e. Cost of equipment for the new addition.</t>
  </si>
  <si>
    <t>Cash paid (six month note signed for the difference)</t>
  </si>
  <si>
    <t>f. Cash received in exchange for returning a $4,000 defective piece of equipment, from ( e ).</t>
  </si>
  <si>
    <t>d. Cash paid to a construction company to build an addition onto the factory.</t>
  </si>
  <si>
    <t>Given Data</t>
  </si>
  <si>
    <t>Excel Templates Chapter 2</t>
  </si>
  <si>
    <t>Name:</t>
  </si>
  <si>
    <t>&lt;Type your name here&gt;</t>
  </si>
  <si>
    <t>Class:</t>
  </si>
  <si>
    <t>&lt;Type your class here&gt;</t>
  </si>
  <si>
    <t>1. Analyze transactions</t>
  </si>
  <si>
    <t>If an account is not affected, you may either enter 0 for that column or leave it blank</t>
  </si>
  <si>
    <t>SWISH WATCH CORPORATION</t>
  </si>
  <si>
    <t>3. Fill in the missing values. The amounts with an X beside them will be checked for accuracy.</t>
  </si>
  <si>
    <t>c.  Cash received by a shareholder for selling his shares to another shareholder</t>
  </si>
  <si>
    <r>
      <t xml:space="preserve">Fill in the table below. If a row is </t>
    </r>
    <r>
      <rPr>
        <i/>
        <u/>
        <sz val="11"/>
        <color theme="1"/>
        <rFont val="Calibri"/>
        <family val="2"/>
        <scheme val="minor"/>
      </rPr>
      <t>entirely</t>
    </r>
    <r>
      <rPr>
        <i/>
        <sz val="11"/>
        <color theme="1"/>
        <rFont val="Calibri"/>
        <family val="2"/>
        <scheme val="minor"/>
      </rPr>
      <t xml:space="preserve"> correct, a check mark will appear in Column J.</t>
    </r>
  </si>
  <si>
    <t>PB2-1</t>
  </si>
  <si>
    <t>Total assets, end of 2016</t>
  </si>
  <si>
    <t>Total liabilities, end of 2016</t>
  </si>
  <si>
    <t>2017 Transactions:</t>
  </si>
  <si>
    <t>4. As of December 31, 2017, has the financing for Swish Watch Corporation’s investment in assets primarily come from liabilities or from shareholders’ equity?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</si>
</sst>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\ &quot;$&quot;* #,##0\ ;\ &quot;$&quot;* \(#,##0\);\ &quot;$&quot;* \-0\-\ "/>
    <numFmt numFmtId="167" formatCode="#,##0\ ;\(#,##0\);\-0\-\ "/>
    <numFmt numFmtId="168" formatCode="\+\ #,##0\ ;\ \-\ #,##0\ ;\ &quot;no change 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color rgb="FFFF0000"/>
      <name val="Wingdings 2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theme="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0" fillId="2" borderId="0" xfId="0" applyFill="1"/>
    <xf numFmtId="0" fontId="0" fillId="2" borderId="0" xfId="0" applyFont="1" applyFill="1"/>
    <xf numFmtId="0" fontId="7" fillId="2" borderId="0" xfId="0" applyFont="1" applyFill="1" applyProtection="1">
      <protection locked="0"/>
    </xf>
    <xf numFmtId="0" fontId="7" fillId="2" borderId="0" xfId="0" quotePrefix="1" applyFont="1" applyFill="1" applyBorder="1" applyAlignment="1">
      <alignment horizontal="left"/>
    </xf>
    <xf numFmtId="0" fontId="0" fillId="2" borderId="0" xfId="0" applyFill="1" applyAlignment="1">
      <alignment vertical="top" wrapText="1"/>
    </xf>
    <xf numFmtId="166" fontId="0" fillId="2" borderId="0" xfId="2" applyNumberFormat="1" applyFont="1" applyFill="1" applyAlignment="1"/>
    <xf numFmtId="167" fontId="0" fillId="2" borderId="0" xfId="1" applyNumberFormat="1" applyFont="1" applyFill="1" applyAlignment="1"/>
    <xf numFmtId="0" fontId="6" fillId="2" borderId="0" xfId="0" applyFont="1" applyFill="1" applyProtection="1">
      <protection locked="0"/>
    </xf>
    <xf numFmtId="0" fontId="0" fillId="2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7" fillId="2" borderId="0" xfId="0" quotePrefix="1" applyFont="1" applyFill="1" applyBorder="1" applyAlignment="1" applyProtection="1">
      <alignment horizontal="left"/>
      <protection locked="0"/>
    </xf>
    <xf numFmtId="0" fontId="0" fillId="2" borderId="0" xfId="0" quotePrefix="1" applyFill="1" applyProtection="1">
      <protection locked="0"/>
    </xf>
    <xf numFmtId="0" fontId="9" fillId="2" borderId="0" xfId="0" applyFont="1" applyFill="1" applyProtection="1">
      <protection locked="0"/>
    </xf>
    <xf numFmtId="168" fontId="0" fillId="0" borderId="2" xfId="0" quotePrefix="1" applyNumberFormat="1" applyFont="1" applyFill="1" applyBorder="1" applyAlignment="1" applyProtection="1">
      <alignment horizontal="right"/>
      <protection locked="0"/>
    </xf>
    <xf numFmtId="0" fontId="0" fillId="2" borderId="0" xfId="0" applyFill="1" applyAlignment="1">
      <alignment horizontal="left" vertical="top" wrapText="1" indent="2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0" fillId="2" borderId="0" xfId="0" applyFont="1" applyFill="1" applyBorder="1" applyAlignment="1" applyProtection="1">
      <alignment horizontal="center" wrapText="1"/>
      <protection locked="0"/>
    </xf>
    <xf numFmtId="0" fontId="3" fillId="2" borderId="0" xfId="0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horizontal="center" wrapText="1"/>
      <protection locked="0"/>
    </xf>
    <xf numFmtId="0" fontId="0" fillId="2" borderId="0" xfId="0" applyFont="1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quotePrefix="1" applyFont="1" applyFill="1" applyAlignment="1" applyProtection="1">
      <alignment horizontal="left"/>
      <protection locked="0"/>
    </xf>
    <xf numFmtId="168" fontId="0" fillId="0" borderId="3" xfId="0" applyNumberFormat="1" applyFill="1" applyBorder="1" applyProtection="1">
      <protection locked="0"/>
    </xf>
    <xf numFmtId="166" fontId="0" fillId="0" borderId="0" xfId="2" applyNumberFormat="1" applyFont="1" applyFill="1" applyAlignment="1" applyProtection="1">
      <protection locked="0"/>
    </xf>
    <xf numFmtId="167" fontId="0" fillId="0" borderId="0" xfId="1" applyNumberFormat="1" applyFont="1" applyFill="1" applyAlignment="1" applyProtection="1">
      <protection locked="0"/>
    </xf>
    <xf numFmtId="166" fontId="0" fillId="0" borderId="3" xfId="2" applyNumberFormat="1" applyFont="1" applyFill="1" applyBorder="1" applyAlignment="1" applyProtection="1">
      <protection locked="0"/>
    </xf>
    <xf numFmtId="0" fontId="5" fillId="2" borderId="0" xfId="0" applyFont="1" applyFill="1" applyAlignment="1" applyProtection="1">
      <alignment horizontal="center"/>
      <protection locked="0"/>
    </xf>
    <xf numFmtId="0" fontId="0" fillId="2" borderId="0" xfId="0" applyFill="1" applyAlignment="1" applyProtection="1">
      <protection locked="0"/>
    </xf>
    <xf numFmtId="0" fontId="11" fillId="2" borderId="0" xfId="0" applyFont="1" applyFill="1" applyProtection="1">
      <protection hidden="1"/>
    </xf>
    <xf numFmtId="0" fontId="2" fillId="2" borderId="1" xfId="0" applyFont="1" applyFill="1" applyBorder="1" applyAlignment="1" applyProtection="1">
      <alignment horizontal="center"/>
      <protection locked="0"/>
    </xf>
    <xf numFmtId="0" fontId="0" fillId="2" borderId="0" xfId="0" applyFill="1" applyAlignment="1">
      <alignment wrapText="1"/>
    </xf>
    <xf numFmtId="1" fontId="7" fillId="2" borderId="4" xfId="1" quotePrefix="1" applyNumberFormat="1" applyFont="1" applyFill="1" applyBorder="1" applyAlignment="1">
      <alignment horizontal="center" vertical="top"/>
    </xf>
    <xf numFmtId="0" fontId="0" fillId="2" borderId="5" xfId="0" applyFill="1" applyBorder="1" applyAlignment="1">
      <alignment horizontal="center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24</xdr:row>
      <xdr:rowOff>85725</xdr:rowOff>
    </xdr:from>
    <xdr:to>
      <xdr:col>9</xdr:col>
      <xdr:colOff>19049</xdr:colOff>
      <xdr:row>28</xdr:row>
      <xdr:rowOff>114300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28599" y="3048000"/>
          <a:ext cx="4943475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transaction between the shareholder and another investor (event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was not included in the spreadsheet.  Because event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(c)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occurs between an owner and another investor, the separate entity assumption implies this transaction does not affect the business.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228599</xdr:colOff>
      <xdr:row>48</xdr:row>
      <xdr:rowOff>161925</xdr:rowOff>
    </xdr:from>
    <xdr:to>
      <xdr:col>9</xdr:col>
      <xdr:colOff>609599</xdr:colOff>
      <xdr:row>53</xdr:row>
      <xdr:rowOff>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28599" y="8667750"/>
          <a:ext cx="5534025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 of December 31, 2017, Swish Watch Corporation’s assets were financed primarily by liabilities.  Swish Watch Corporation’s liabilities financed $1,998,000 of the company’s total assets and shareholders’ equity financed $584,000.</a:t>
          </a:r>
        </a:p>
      </xdr:txBody>
    </xdr:sp>
    <xdr:clientData/>
  </xdr:twoCellAnchor>
  <xdr:twoCellAnchor editAs="absolute">
    <xdr:from>
      <xdr:col>1</xdr:col>
      <xdr:colOff>19053</xdr:colOff>
      <xdr:row>19</xdr:row>
      <xdr:rowOff>47626</xdr:rowOff>
    </xdr:from>
    <xdr:to>
      <xdr:col>3</xdr:col>
      <xdr:colOff>723903</xdr:colOff>
      <xdr:row>19</xdr:row>
      <xdr:rowOff>257178</xdr:rowOff>
    </xdr:to>
    <xdr:sp macro="" textlink="">
      <xdr:nvSpPr>
        <xdr:cNvPr id="5" name="Left Brac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6200000">
          <a:off x="1328740" y="2681289"/>
          <a:ext cx="209552" cy="2371725"/>
        </a:xfrm>
        <a:prstGeom prst="leftBrace">
          <a:avLst>
            <a:gd name="adj1" fmla="val 33333"/>
            <a:gd name="adj2" fmla="val 48409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5</xdr:col>
      <xdr:colOff>9531</xdr:colOff>
      <xdr:row>19</xdr:row>
      <xdr:rowOff>38100</xdr:rowOff>
    </xdr:from>
    <xdr:to>
      <xdr:col>5</xdr:col>
      <xdr:colOff>733429</xdr:colOff>
      <xdr:row>19</xdr:row>
      <xdr:rowOff>257177</xdr:rowOff>
    </xdr:to>
    <xdr:sp macro="" textlink="">
      <xdr:nvSpPr>
        <xdr:cNvPr id="6" name="Left Brac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16200000">
          <a:off x="3043241" y="3500440"/>
          <a:ext cx="219077" cy="723898"/>
        </a:xfrm>
        <a:prstGeom prst="leftBrace">
          <a:avLst>
            <a:gd name="adj1" fmla="val 33333"/>
            <a:gd name="adj2" fmla="val 48409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6</xdr:col>
      <xdr:colOff>142881</xdr:colOff>
      <xdr:row>19</xdr:row>
      <xdr:rowOff>38099</xdr:rowOff>
    </xdr:from>
    <xdr:to>
      <xdr:col>8</xdr:col>
      <xdr:colOff>628652</xdr:colOff>
      <xdr:row>19</xdr:row>
      <xdr:rowOff>257176</xdr:rowOff>
    </xdr:to>
    <xdr:sp macro="" textlink="">
      <xdr:nvSpPr>
        <xdr:cNvPr id="7" name="Left Brac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 rot="16200000">
          <a:off x="4314828" y="3133727"/>
          <a:ext cx="219077" cy="1457321"/>
        </a:xfrm>
        <a:prstGeom prst="leftBrace">
          <a:avLst>
            <a:gd name="adj1" fmla="val 33333"/>
            <a:gd name="adj2" fmla="val 30762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6"/>
  <sheetViews>
    <sheetView tabSelected="1" workbookViewId="0"/>
  </sheetViews>
  <sheetFormatPr defaultRowHeight="15" x14ac:dyDescent="0.25"/>
  <cols>
    <col min="1" max="1" width="53.140625" style="1" customWidth="1"/>
    <col min="2" max="2" width="14.28515625" style="1" bestFit="1" customWidth="1"/>
    <col min="3" max="16384" width="9.140625" style="1"/>
  </cols>
  <sheetData>
    <row r="1" spans="1:2" x14ac:dyDescent="0.25">
      <c r="A1" s="3" t="s">
        <v>41</v>
      </c>
    </row>
    <row r="2" spans="1:2" x14ac:dyDescent="0.25">
      <c r="A2" s="4" t="s">
        <v>52</v>
      </c>
    </row>
    <row r="3" spans="1:2" x14ac:dyDescent="0.25">
      <c r="A3" s="4"/>
      <c r="B3" s="2"/>
    </row>
    <row r="4" spans="1:2" x14ac:dyDescent="0.25">
      <c r="A4" s="35" t="s">
        <v>40</v>
      </c>
      <c r="B4" s="35"/>
    </row>
    <row r="5" spans="1:2" x14ac:dyDescent="0.25">
      <c r="A5" s="36" t="s">
        <v>48</v>
      </c>
      <c r="B5" s="36"/>
    </row>
    <row r="7" spans="1:2" x14ac:dyDescent="0.25">
      <c r="A7" s="1" t="s">
        <v>53</v>
      </c>
      <c r="B7" s="6">
        <v>2255000</v>
      </c>
    </row>
    <row r="8" spans="1:2" x14ac:dyDescent="0.25">
      <c r="A8" s="1" t="s">
        <v>54</v>
      </c>
      <c r="B8" s="7">
        <v>1780000</v>
      </c>
    </row>
    <row r="9" spans="1:2" x14ac:dyDescent="0.25">
      <c r="A9" s="1" t="s">
        <v>55</v>
      </c>
      <c r="B9" s="7"/>
    </row>
    <row r="10" spans="1:2" x14ac:dyDescent="0.25">
      <c r="A10" s="5" t="s">
        <v>34</v>
      </c>
      <c r="B10" s="7">
        <v>109000</v>
      </c>
    </row>
    <row r="11" spans="1:2" x14ac:dyDescent="0.25">
      <c r="A11" s="5" t="s">
        <v>35</v>
      </c>
      <c r="B11" s="7">
        <v>186000</v>
      </c>
    </row>
    <row r="12" spans="1:2" ht="30" x14ac:dyDescent="0.25">
      <c r="A12" s="34" t="s">
        <v>50</v>
      </c>
      <c r="B12" s="7">
        <v>5000</v>
      </c>
    </row>
    <row r="13" spans="1:2" ht="30" x14ac:dyDescent="0.25">
      <c r="A13" s="5" t="s">
        <v>39</v>
      </c>
      <c r="B13" s="7">
        <v>200000</v>
      </c>
    </row>
    <row r="14" spans="1:2" x14ac:dyDescent="0.25">
      <c r="A14" s="5" t="s">
        <v>36</v>
      </c>
      <c r="B14" s="7">
        <v>44000</v>
      </c>
    </row>
    <row r="15" spans="1:2" x14ac:dyDescent="0.25">
      <c r="A15" s="16" t="s">
        <v>37</v>
      </c>
      <c r="B15" s="7">
        <v>12000</v>
      </c>
    </row>
    <row r="16" spans="1:2" ht="30.75" customHeight="1" x14ac:dyDescent="0.25">
      <c r="A16" s="5" t="s">
        <v>38</v>
      </c>
      <c r="B16" s="7">
        <v>4000</v>
      </c>
    </row>
  </sheetData>
  <mergeCells count="2">
    <mergeCell ref="A4:B4"/>
    <mergeCell ref="A5:B5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48"/>
  <sheetViews>
    <sheetView workbookViewId="0"/>
  </sheetViews>
  <sheetFormatPr defaultRowHeight="15" x14ac:dyDescent="0.25"/>
  <cols>
    <col min="1" max="1" width="3.42578125" style="11" bestFit="1" customWidth="1"/>
    <col min="2" max="2" width="13.85546875" style="11" bestFit="1" customWidth="1"/>
    <col min="3" max="4" width="11.140625" style="11" customWidth="1"/>
    <col min="5" max="5" width="2.140625" style="11" bestFit="1" customWidth="1"/>
    <col min="6" max="6" width="11.5703125" style="11" bestFit="1" customWidth="1"/>
    <col min="7" max="7" width="3.42578125" style="11" bestFit="1" customWidth="1"/>
    <col min="8" max="9" width="11.140625" style="11" customWidth="1"/>
    <col min="10" max="16384" width="9.140625" style="11"/>
  </cols>
  <sheetData>
    <row r="1" spans="1:10" x14ac:dyDescent="0.25">
      <c r="A1" s="8" t="s">
        <v>42</v>
      </c>
      <c r="B1" s="9"/>
      <c r="C1" s="10" t="s">
        <v>43</v>
      </c>
    </row>
    <row r="2" spans="1:10" x14ac:dyDescent="0.25">
      <c r="A2" s="8" t="s">
        <v>44</v>
      </c>
      <c r="B2" s="9"/>
      <c r="C2" s="10" t="s">
        <v>45</v>
      </c>
    </row>
    <row r="3" spans="1:10" x14ac:dyDescent="0.25">
      <c r="A3" s="3" t="s">
        <v>41</v>
      </c>
      <c r="B3" s="9"/>
    </row>
    <row r="4" spans="1:10" x14ac:dyDescent="0.25">
      <c r="A4" s="12" t="str">
        <f>Given!A2</f>
        <v>PB2-1</v>
      </c>
      <c r="B4" s="9"/>
    </row>
    <row r="6" spans="1:10" x14ac:dyDescent="0.25">
      <c r="A6" s="13" t="s">
        <v>46</v>
      </c>
      <c r="B6" s="9"/>
    </row>
    <row r="7" spans="1:10" x14ac:dyDescent="0.25">
      <c r="B7" s="14" t="s">
        <v>51</v>
      </c>
    </row>
    <row r="8" spans="1:10" x14ac:dyDescent="0.25">
      <c r="B8" s="14" t="s">
        <v>47</v>
      </c>
    </row>
    <row r="9" spans="1:10" x14ac:dyDescent="0.25">
      <c r="B9" s="14"/>
    </row>
    <row r="10" spans="1:10" ht="21.75" customHeight="1" thickBot="1" x14ac:dyDescent="0.3">
      <c r="B10" s="37" t="s">
        <v>1</v>
      </c>
      <c r="C10" s="37"/>
      <c r="D10" s="37"/>
      <c r="E10" s="33" t="s">
        <v>2</v>
      </c>
      <c r="F10" s="33" t="s">
        <v>3</v>
      </c>
      <c r="G10" s="17" t="s">
        <v>4</v>
      </c>
      <c r="H10" s="38" t="s">
        <v>5</v>
      </c>
      <c r="I10" s="38"/>
    </row>
    <row r="11" spans="1:10" x14ac:dyDescent="0.25">
      <c r="B11" s="18"/>
      <c r="C11" s="18"/>
      <c r="D11" s="18"/>
      <c r="E11" s="19"/>
      <c r="F11" s="20" t="s">
        <v>11</v>
      </c>
      <c r="G11" s="18"/>
      <c r="H11" s="21" t="s">
        <v>6</v>
      </c>
      <c r="I11" s="21" t="s">
        <v>12</v>
      </c>
    </row>
    <row r="12" spans="1:10" x14ac:dyDescent="0.25">
      <c r="B12" s="22" t="s">
        <v>0</v>
      </c>
      <c r="C12" s="22" t="s">
        <v>7</v>
      </c>
      <c r="D12" s="22" t="s">
        <v>10</v>
      </c>
      <c r="E12" s="23"/>
      <c r="F12" s="22" t="s">
        <v>8</v>
      </c>
      <c r="G12" s="20"/>
      <c r="H12" s="22" t="s">
        <v>9</v>
      </c>
      <c r="I12" s="22" t="s">
        <v>13</v>
      </c>
    </row>
    <row r="13" spans="1:10" x14ac:dyDescent="0.25">
      <c r="A13" s="9" t="s">
        <v>14</v>
      </c>
      <c r="B13" s="15">
        <f>Given!B10</f>
        <v>109000</v>
      </c>
      <c r="C13" s="15"/>
      <c r="D13" s="15"/>
      <c r="E13" s="24" t="s">
        <v>2</v>
      </c>
      <c r="F13" s="15"/>
      <c r="H13" s="15">
        <f>Given!B10</f>
        <v>109000</v>
      </c>
      <c r="I13" s="15"/>
      <c r="J13" s="32" t="str">
        <f>IF(AND(B13= 109000,C13= 0,D13= 0,E13="=",F13= 0,G13= 0,H13= 109000,I13= 0),"P","O")</f>
        <v>P</v>
      </c>
    </row>
    <row r="14" spans="1:10" x14ac:dyDescent="0.25">
      <c r="A14" s="25" t="s">
        <v>15</v>
      </c>
      <c r="B14" s="15">
        <f>Given!B11</f>
        <v>186000</v>
      </c>
      <c r="C14" s="15"/>
      <c r="D14" s="15"/>
      <c r="E14" s="24" t="s">
        <v>2</v>
      </c>
      <c r="F14" s="15">
        <f>B14</f>
        <v>186000</v>
      </c>
      <c r="H14" s="15"/>
      <c r="I14" s="15"/>
      <c r="J14" s="32" t="str">
        <f>IF(AND(B14= 186000,C14= 0,D14= 0,E14="=",F14= 186000,G14= 0,H14= 0,I14= 0),"P","O")</f>
        <v>P</v>
      </c>
    </row>
    <row r="15" spans="1:10" x14ac:dyDescent="0.25">
      <c r="A15" s="25" t="s">
        <v>17</v>
      </c>
      <c r="B15" s="15"/>
      <c r="C15" s="15"/>
      <c r="D15" s="15"/>
      <c r="E15" s="24" t="s">
        <v>2</v>
      </c>
      <c r="F15" s="15"/>
      <c r="H15" s="15"/>
      <c r="I15" s="15"/>
      <c r="J15" s="32" t="str">
        <f>IF(AND(B15= 0,C15= 0,D15= 0,E15="=",F15= 0,G15= 0,H15= 0,I15= 0),"P","O")</f>
        <v>P</v>
      </c>
    </row>
    <row r="16" spans="1:10" x14ac:dyDescent="0.25">
      <c r="A16" s="25" t="s">
        <v>16</v>
      </c>
      <c r="B16" s="15">
        <f>-Given!B13</f>
        <v>-200000</v>
      </c>
      <c r="C16" s="15"/>
      <c r="D16" s="15">
        <f>-B16</f>
        <v>200000</v>
      </c>
      <c r="E16" s="24" t="s">
        <v>2</v>
      </c>
      <c r="F16" s="15"/>
      <c r="H16" s="15"/>
      <c r="I16" s="15"/>
      <c r="J16" s="32" t="str">
        <f>IF(AND(B16=-200000,C16= 0,D16= 200000,E16="=",F16= 0,G16= 0,H16= 0,I16= 0),"P","O")</f>
        <v>P</v>
      </c>
    </row>
    <row r="17" spans="1:10" x14ac:dyDescent="0.25">
      <c r="A17" s="25" t="s">
        <v>18</v>
      </c>
      <c r="B17" s="15">
        <f>-Given!B15</f>
        <v>-12000</v>
      </c>
      <c r="C17" s="15">
        <f>Given!B14</f>
        <v>44000</v>
      </c>
      <c r="D17" s="15"/>
      <c r="E17" s="24" t="s">
        <v>2</v>
      </c>
      <c r="F17" s="15">
        <f>B17+C17</f>
        <v>32000</v>
      </c>
      <c r="H17" s="15"/>
      <c r="I17" s="15"/>
      <c r="J17" s="32" t="str">
        <f>IF(AND(B17=-12000,C17= 44000,D17= 0,E17="=",F17= 32000,G17= 0,H17= 0,I17= 0),"P","O")</f>
        <v>P</v>
      </c>
    </row>
    <row r="18" spans="1:10" x14ac:dyDescent="0.25">
      <c r="A18" s="25" t="s">
        <v>19</v>
      </c>
      <c r="B18" s="15">
        <f>Given!B16</f>
        <v>4000</v>
      </c>
      <c r="C18" s="15">
        <f>-B18</f>
        <v>-4000</v>
      </c>
      <c r="D18" s="15"/>
      <c r="E18" s="24" t="s">
        <v>2</v>
      </c>
      <c r="F18" s="15"/>
      <c r="H18" s="15"/>
      <c r="I18" s="15"/>
      <c r="J18" s="32" t="str">
        <f>IF(AND(B18= 4000,C18=-4000,D18= 0,E18="=",F18= 0,G18= 0,H18= 0,I18= 0),"P","O")</f>
        <v>P</v>
      </c>
    </row>
    <row r="19" spans="1:10" ht="15.75" thickBot="1" x14ac:dyDescent="0.3">
      <c r="B19" s="26">
        <f>SUM(B13:B18)</f>
        <v>87000</v>
      </c>
      <c r="C19" s="26">
        <f>SUM(C13:C18)</f>
        <v>40000</v>
      </c>
      <c r="D19" s="26">
        <f>SUM(D13:D18)</f>
        <v>200000</v>
      </c>
      <c r="E19" s="24" t="s">
        <v>2</v>
      </c>
      <c r="F19" s="26">
        <f>SUM(F13:F18)</f>
        <v>218000</v>
      </c>
      <c r="H19" s="26">
        <f>SUM(H13:H18)</f>
        <v>109000</v>
      </c>
      <c r="I19" s="26">
        <f>SUM(I13:I18)</f>
        <v>0</v>
      </c>
      <c r="J19" s="32" t="str">
        <f>IF(AND(B19= 87000,C19= 40000,D19= 200000,E19="=",F19= 218000,G19= 0,H19= 109000,I19= 0),"P","O")</f>
        <v>P</v>
      </c>
    </row>
    <row r="20" spans="1:10" ht="21.75" customHeight="1" thickTop="1" x14ac:dyDescent="0.25"/>
    <row r="21" spans="1:10" x14ac:dyDescent="0.25">
      <c r="B21" s="11" t="s">
        <v>21</v>
      </c>
      <c r="C21" s="15">
        <f>SUM(B19:D19)</f>
        <v>327000</v>
      </c>
      <c r="D21" s="32" t="str">
        <f>IF(ISBLANK(C21),"O",IF(C21= 327000,"P","O"))</f>
        <v>P</v>
      </c>
      <c r="E21" s="24" t="s">
        <v>2</v>
      </c>
      <c r="F21" s="15">
        <f>F19</f>
        <v>218000</v>
      </c>
      <c r="G21" s="32" t="str">
        <f>IF(ISBLANK(F21),"O",IF(F21= 218000,"P","O"))</f>
        <v>P</v>
      </c>
      <c r="H21" s="15">
        <f>H19+I19</f>
        <v>109000</v>
      </c>
      <c r="I21" s="32" t="str">
        <f>IF(ISBLANK(H21),"O",IF(H21= 109000,"P","O"))</f>
        <v>P</v>
      </c>
    </row>
    <row r="24" spans="1:10" x14ac:dyDescent="0.25">
      <c r="A24" s="11" t="s">
        <v>33</v>
      </c>
    </row>
    <row r="31" spans="1:10" x14ac:dyDescent="0.25">
      <c r="A31" s="11" t="s">
        <v>49</v>
      </c>
    </row>
    <row r="33" spans="1:10" x14ac:dyDescent="0.25">
      <c r="A33" s="11" t="s">
        <v>22</v>
      </c>
    </row>
    <row r="34" spans="1:10" x14ac:dyDescent="0.25">
      <c r="B34" s="11" t="s">
        <v>25</v>
      </c>
      <c r="F34" s="27">
        <f>Given!B7</f>
        <v>2255000</v>
      </c>
      <c r="G34" s="32" t="str">
        <f>IF(ISBLANK(F34),"O",IF(F34= 2255000,"P","O"))</f>
        <v>P</v>
      </c>
    </row>
    <row r="35" spans="1:10" x14ac:dyDescent="0.25">
      <c r="B35" s="11" t="s">
        <v>26</v>
      </c>
      <c r="F35" s="28">
        <f>C21</f>
        <v>327000</v>
      </c>
      <c r="G35" s="32" t="str">
        <f>IF(ISBLANK(F35),"O",IF(F35= 327000,"P","O"))</f>
        <v>P</v>
      </c>
    </row>
    <row r="36" spans="1:10" ht="15.75" thickBot="1" x14ac:dyDescent="0.3">
      <c r="B36" s="11" t="s">
        <v>27</v>
      </c>
      <c r="F36" s="29">
        <f>F34+F35</f>
        <v>2582000</v>
      </c>
      <c r="G36" s="32" t="str">
        <f>IF(ISBLANK(F36),"O",IF(F36= 2582000,"P","O"))</f>
        <v>P</v>
      </c>
    </row>
    <row r="37" spans="1:10" ht="15.75" thickTop="1" x14ac:dyDescent="0.25"/>
    <row r="38" spans="1:10" x14ac:dyDescent="0.25">
      <c r="A38" s="11" t="s">
        <v>23</v>
      </c>
    </row>
    <row r="39" spans="1:10" x14ac:dyDescent="0.25">
      <c r="B39" s="11" t="s">
        <v>29</v>
      </c>
      <c r="F39" s="27">
        <f>Given!B8</f>
        <v>1780000</v>
      </c>
      <c r="G39" s="32" t="str">
        <f>IF(ISBLANK(F39),"O",IF(F39= 1780000,"P","O"))</f>
        <v>P</v>
      </c>
    </row>
    <row r="40" spans="1:10" x14ac:dyDescent="0.25">
      <c r="B40" s="11" t="s">
        <v>26</v>
      </c>
      <c r="F40" s="28">
        <f>F21</f>
        <v>218000</v>
      </c>
      <c r="G40" s="32" t="str">
        <f>IF(ISBLANK(F40),"O",IF(F40= 218000,"P","O"))</f>
        <v>P</v>
      </c>
    </row>
    <row r="41" spans="1:10" ht="15.75" thickBot="1" x14ac:dyDescent="0.3">
      <c r="B41" s="11" t="s">
        <v>28</v>
      </c>
      <c r="F41" s="29">
        <f>F39+F40</f>
        <v>1998000</v>
      </c>
      <c r="G41" s="32" t="str">
        <f>IF(ISBLANK(F41),"O",IF(F41= 1998000,"P","O"))</f>
        <v>P</v>
      </c>
    </row>
    <row r="42" spans="1:10" ht="15.75" thickTop="1" x14ac:dyDescent="0.25"/>
    <row r="43" spans="1:10" x14ac:dyDescent="0.25">
      <c r="A43" s="11" t="s">
        <v>24</v>
      </c>
    </row>
    <row r="44" spans="1:10" x14ac:dyDescent="0.25">
      <c r="B44" s="11" t="s">
        <v>31</v>
      </c>
      <c r="F44" s="27">
        <f>F36</f>
        <v>2582000</v>
      </c>
      <c r="G44" s="32" t="str">
        <f>IF(ISBLANK(F44),"O",IF(F44= 2582000,"P","O"))</f>
        <v>P</v>
      </c>
    </row>
    <row r="45" spans="1:10" x14ac:dyDescent="0.25">
      <c r="A45" s="30" t="s">
        <v>20</v>
      </c>
      <c r="B45" s="11" t="s">
        <v>30</v>
      </c>
      <c r="F45" s="28">
        <f>F41</f>
        <v>1998000</v>
      </c>
      <c r="G45" s="32" t="str">
        <f>IF(ISBLANK(F45),"O",IF(F45= 1998000,"P","O"))</f>
        <v>P</v>
      </c>
    </row>
    <row r="46" spans="1:10" ht="15.75" thickBot="1" x14ac:dyDescent="0.3">
      <c r="B46" s="31" t="s">
        <v>32</v>
      </c>
      <c r="C46" s="31"/>
      <c r="F46" s="29">
        <f>F44-F45</f>
        <v>584000</v>
      </c>
      <c r="G46" s="32" t="str">
        <f>IF(ISBLANK(F46),"O",IF(F46= 584000,"P","O"))</f>
        <v>P</v>
      </c>
    </row>
    <row r="47" spans="1:10" ht="15.75" thickTop="1" x14ac:dyDescent="0.25"/>
    <row r="48" spans="1:10" ht="36" customHeight="1" x14ac:dyDescent="0.25">
      <c r="A48" s="39" t="s">
        <v>56</v>
      </c>
      <c r="B48" s="39"/>
      <c r="C48" s="39"/>
      <c r="D48" s="39"/>
      <c r="E48" s="39"/>
      <c r="F48" s="39"/>
      <c r="G48" s="39"/>
      <c r="H48" s="39"/>
      <c r="I48" s="39"/>
      <c r="J48" s="39"/>
    </row>
  </sheetData>
  <sheetProtection formatCells="0" formatColumns="0" formatRows="0" insertColumns="0" insertRows="0" insertHyperlinks="0" deleteColumns="0" deleteRows="0" sort="0" autoFilter="0" pivotTables="0"/>
  <mergeCells count="3">
    <mergeCell ref="B10:D10"/>
    <mergeCell ref="H10:I10"/>
    <mergeCell ref="A48:J48"/>
  </mergeCells>
  <dataValidations count="54">
    <dataValidation type="decimal" allowBlank="1" showInputMessage="1" showErrorMessage="1" error="The amount entered must be between -1 billion and +1 billion. You probably entered text or tried to divide by zero." sqref="B1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1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1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1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I1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1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1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1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1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I1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1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1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1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1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I1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1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1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1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1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I1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1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1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1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1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I1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1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1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1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1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I1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1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1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1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1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I1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21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21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21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3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3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3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3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4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41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4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4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46">
      <formula1>-1000000000</formula1>
      <formula2>1000000000</formula2>
    </dataValidation>
  </dataValidations>
  <pageMargins left="0.7" right="0.7" top="0.75" bottom="0.75" header="0.3" footer="0.3"/>
  <pageSetup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Given</vt:lpstr>
      <vt:lpstr>All Parts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Ian Feltmate</cp:lastModifiedBy>
  <cp:lastPrinted>2011-09-27T00:48:10Z</cp:lastPrinted>
  <dcterms:created xsi:type="dcterms:W3CDTF">2011-09-25T00:54:06Z</dcterms:created>
  <dcterms:modified xsi:type="dcterms:W3CDTF">2018-04-14T18:48:38Z</dcterms:modified>
</cp:coreProperties>
</file>