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mc:AlternateContent xmlns:mc="http://schemas.openxmlformats.org/markup-compatibility/2006">
    <mc:Choice Requires="x15">
      <x15ac:absPath xmlns:x15ac="http://schemas.microsoft.com/office/spreadsheetml/2010/11/ac" url="C:\Users\mikee\Documents\00-Active docs\073 FM16-CF7\240 Ancillaries\110 Build a Model\Solutions\"/>
    </mc:Choice>
  </mc:AlternateContent>
  <xr:revisionPtr revIDLastSave="0" documentId="13_ncr:1_{C4F639A0-1E70-45DC-B89F-05320DCF87E5}" xr6:coauthVersionLast="38" xr6:coauthVersionMax="38" xr10:uidLastSave="{00000000-0000-0000-0000-000000000000}"/>
  <bookViews>
    <workbookView xWindow="0" yWindow="0" windowWidth="30720" windowHeight="14805" xr2:uid="{00000000-000D-0000-FFFF-FFFF00000000}"/>
  </bookViews>
  <sheets>
    <sheet name=" Build a Model" sheetId="1" r:id="rId1"/>
  </sheets>
  <definedNames>
    <definedName name="_xlnm.Print_Area" localSheetId="0">' Build a Model'!$A$1:$H$108</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3" i="1" l="1"/>
  <c r="F38" i="1"/>
  <c r="F40" i="1"/>
  <c r="F44" i="1"/>
  <c r="E38" i="1"/>
  <c r="E40" i="1"/>
  <c r="E16" i="1"/>
  <c r="E17" i="1"/>
  <c r="E18" i="1"/>
  <c r="E21" i="1"/>
  <c r="E42" i="1"/>
  <c r="E43" i="1"/>
  <c r="E44" i="1"/>
  <c r="F32" i="1"/>
  <c r="E32" i="1"/>
  <c r="F16" i="1"/>
  <c r="F17" i="1"/>
  <c r="F18" i="1"/>
  <c r="F21" i="1"/>
  <c r="C51" i="1"/>
  <c r="E51" i="1"/>
  <c r="E60" i="1"/>
  <c r="C55" i="1"/>
  <c r="E55" i="1"/>
  <c r="E64" i="1"/>
  <c r="A50" i="1"/>
  <c r="A51" i="1"/>
  <c r="A52" i="1"/>
  <c r="F99" i="1"/>
  <c r="F100" i="1"/>
  <c r="B99" i="1"/>
  <c r="D99" i="1"/>
  <c r="C100" i="1"/>
  <c r="C75" i="1"/>
  <c r="E75" i="1"/>
  <c r="F105" i="1"/>
  <c r="F9" i="1"/>
  <c r="F25" i="1"/>
  <c r="E25" i="1"/>
  <c r="C76" i="1"/>
  <c r="C56" i="1"/>
  <c r="C64" i="1"/>
  <c r="C65" i="1"/>
  <c r="E70" i="1"/>
  <c r="A59" i="1"/>
  <c r="A60" i="1"/>
  <c r="A61" i="1"/>
  <c r="B101" i="1"/>
  <c r="C52" i="1"/>
  <c r="C60" i="1"/>
  <c r="C61" i="1"/>
  <c r="D105" i="1"/>
  <c r="E106" i="1"/>
  <c r="A54" i="1"/>
  <c r="A55" i="1"/>
  <c r="A56" i="1"/>
  <c r="A74" i="1"/>
  <c r="C80" i="1"/>
  <c r="B105" i="1"/>
  <c r="B106" i="1"/>
  <c r="C85" i="1"/>
  <c r="C70" i="1"/>
  <c r="C71" i="1"/>
  <c r="E80" i="1"/>
  <c r="E85" i="1"/>
  <c r="C68" i="1"/>
  <c r="A69" i="1"/>
  <c r="A70" i="1"/>
  <c r="A71" i="1"/>
  <c r="A75" i="1"/>
  <c r="A76" i="1"/>
  <c r="A79" i="1"/>
  <c r="A63" i="1"/>
  <c r="A64" i="1"/>
  <c r="A65" i="1"/>
  <c r="B107" i="1"/>
  <c r="C86" i="1"/>
  <c r="C81" i="1"/>
  <c r="E68" i="1"/>
  <c r="A80" i="1"/>
  <c r="A81" i="1"/>
  <c r="A84" i="1"/>
  <c r="A85" i="1"/>
  <c r="A8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Kenneth D. Jackson</author>
    <author>Michael C. Ehrhardt</author>
  </authors>
  <commentList>
    <comment ref="C51" authorId="0" shapeId="0" xr:uid="{00000000-0006-0000-0000-000001000000}">
      <text>
        <r>
          <rPr>
            <b/>
            <sz val="8"/>
            <color indexed="81"/>
            <rFont val="Tahoma"/>
            <family val="2"/>
          </rPr>
          <t>Short-Term Investments are not part of current operating assets</t>
        </r>
      </text>
    </comment>
    <comment ref="E51" authorId="0" shapeId="0" xr:uid="{00000000-0006-0000-0000-000002000000}">
      <text>
        <r>
          <rPr>
            <b/>
            <sz val="8"/>
            <color indexed="81"/>
            <rFont val="Tahoma"/>
            <family val="2"/>
          </rPr>
          <t>Notes Payable are not part of current operating liabilities</t>
        </r>
        <r>
          <rPr>
            <sz val="8"/>
            <color indexed="81"/>
            <rFont val="Tahoma"/>
            <family val="2"/>
          </rPr>
          <t xml:space="preserve">
</t>
        </r>
      </text>
    </comment>
    <comment ref="E80" authorId="1" shapeId="0" xr:uid="{00000000-0006-0000-0000-000003000000}">
      <text>
        <r>
          <rPr>
            <b/>
            <sz val="8"/>
            <color indexed="81"/>
            <rFont val="Tahoma"/>
            <family val="2"/>
          </rPr>
          <t>Change in total net operating capital (TOC) from the previous year to the current year.</t>
        </r>
      </text>
    </comment>
  </commentList>
</comments>
</file>

<file path=xl/sharedStrings.xml><?xml version="1.0" encoding="utf-8"?>
<sst xmlns="http://schemas.openxmlformats.org/spreadsheetml/2006/main" count="135" uniqueCount="80">
  <si>
    <t>Tax rate</t>
  </si>
  <si>
    <t>Sales</t>
  </si>
  <si>
    <t>Expenses excluding depreciation and amortization</t>
  </si>
  <si>
    <t xml:space="preserve">  EBITDA</t>
  </si>
  <si>
    <t xml:space="preserve">  EBIT</t>
  </si>
  <si>
    <t>Interest Expense</t>
  </si>
  <si>
    <t xml:space="preserve">  EBT</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</si>
  <si>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</si>
  <si>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</si>
  <si>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</si>
  <si>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</si>
  <si>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</si>
  <si>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</si>
  <si>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</si>
  <si>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</si>
  <si>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</si>
  <si>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</si>
  <si>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</si>
  <si>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</si>
  <si>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</si>
  <si>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</si>
  <si>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</si>
  <si>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</si>
  <si>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Retained Earnings</t>
  </si>
  <si>
    <t xml:space="preserve">  Total common equity</t>
  </si>
  <si>
    <t>Total liabilities and equity</t>
  </si>
  <si>
    <t>-</t>
  </si>
  <si>
    <t>NOWC</t>
  </si>
  <si>
    <t>+</t>
  </si>
  <si>
    <t>Fixed assets</t>
  </si>
  <si>
    <t>EBIT</t>
  </si>
  <si>
    <t>x</t>
  </si>
  <si>
    <t>( 1 - T )</t>
  </si>
  <si>
    <t>NOPAT</t>
  </si>
  <si>
    <t>Stock price</t>
  </si>
  <si>
    <t># of shares</t>
  </si>
  <si>
    <t># of shares (in thousands)</t>
  </si>
  <si>
    <t>After-tax cost of capital</t>
  </si>
  <si>
    <t>Market Value Added</t>
  </si>
  <si>
    <t>Economic Value Added</t>
  </si>
  <si>
    <t>Total common equity</t>
  </si>
  <si>
    <t>Additional Input Data</t>
  </si>
  <si>
    <t>Short-term investments</t>
  </si>
  <si>
    <t>Operating current assets</t>
  </si>
  <si>
    <t>Operating current liabilities</t>
  </si>
  <si>
    <t xml:space="preserve">  Net fixed assets</t>
  </si>
  <si>
    <t xml:space="preserve">  Net income</t>
  </si>
  <si>
    <t>Lan &amp; Chen Technologies: December 31 Balance Sheets</t>
  </si>
  <si>
    <t>Key Input Data</t>
  </si>
  <si>
    <t xml:space="preserve">NOWC = </t>
  </si>
  <si>
    <t xml:space="preserve">NOPAT = </t>
  </si>
  <si>
    <t xml:space="preserve">FCF = </t>
  </si>
  <si>
    <t>Free cash flow</t>
  </si>
  <si>
    <t>Net operating profit after taxes</t>
  </si>
  <si>
    <t>Total net operating capital</t>
  </si>
  <si>
    <t>Return on invested capital</t>
  </si>
  <si>
    <t xml:space="preserve">ROIC = </t>
  </si>
  <si>
    <t>/</t>
  </si>
  <si>
    <t xml:space="preserve">(Operating Capital </t>
  </si>
  <si>
    <t>After-tax cost of capital)</t>
  </si>
  <si>
    <t>Stock price per share</t>
  </si>
  <si>
    <t>Investment in total net operating capital</t>
  </si>
  <si>
    <t xml:space="preserve">Inv. In TOC = </t>
  </si>
  <si>
    <t xml:space="preserve">Lan &amp; Chen Technologies: Income Statements for Year Ending December 31 </t>
  </si>
  <si>
    <t>Depreciation and amortization</t>
  </si>
  <si>
    <t xml:space="preserve">MVA  = </t>
  </si>
  <si>
    <t xml:space="preserve">EVA  = </t>
  </si>
  <si>
    <t>Solution</t>
  </si>
  <si>
    <t>Chapter:</t>
  </si>
  <si>
    <t>Problem:</t>
  </si>
  <si>
    <t>Build a Model</t>
  </si>
  <si>
    <t>Taxes (25%)</t>
  </si>
  <si>
    <t>a. Using the financial statements shown below, calculate net operating working capital, total net operating capital, net operating profit after taxes, free cash flow, and return on invested capital for the most recent year. The federal-plus-state tax rate is 25%.</t>
  </si>
  <si>
    <t xml:space="preserve"> (Millions of Dollars)</t>
  </si>
  <si>
    <t>b. Assume that there were 15 million shares outstanding at the end of the year, the year-end closing stock price was $65 per share, and the after-tax cost of capital was 10%. Calculate EVA and MVA for the most recent year.</t>
  </si>
  <si>
    <t>Note to Mike and Phillip: After copying to the file for students, delete all yellow cells. Change blue cells to values (blue is calculations here) and get rid of color. Also, delete cell C1 and this message.</t>
  </si>
  <si>
    <t>Net operating working capital (NOWC)</t>
  </si>
  <si>
    <t>Total net operating capital (TNOC)</t>
  </si>
  <si>
    <t xml:space="preserve">TNOC = </t>
  </si>
  <si>
    <t>TNOC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</si>
</sst>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quot;$&quot;#,##0"/>
    <numFmt numFmtId="165" formatCode="&quot;$&quot;#,##0.00"/>
    <numFmt numFmtId="166" formatCode="0.0%"/>
    <numFmt numFmtId="167" formatCode="&quot;$&quot;#,##0.0"/>
  </numFmts>
  <fonts count="17" x14ac:knownFonts="1">
    <font>
      <sz val="10"/>
      <name val="Arial"/>
    </font>
    <font>
      <sz val="10"/>
      <name val="Arial"/>
      <family val="2"/>
    </font>
    <font>
      <b/>
      <sz val="8"/>
      <color indexed="81"/>
      <name val="Tahoma"/>
      <family val="2"/>
    </font>
    <font>
      <sz val="8"/>
      <color indexed="81"/>
      <name val="Tahoma"/>
      <family val="2"/>
    </font>
    <font>
      <b/>
      <sz val="10"/>
      <name val="Arial"/>
      <family val="2"/>
    </font>
    <font>
      <b/>
      <sz val="8"/>
      <name val="Arial"/>
      <family val="2"/>
    </font>
    <font>
      <b/>
      <sz val="12"/>
      <color indexed="12"/>
      <name val="Arial"/>
      <family val="2"/>
    </font>
    <font>
      <b/>
      <sz val="12"/>
      <color indexed="18"/>
      <name val="Arial"/>
      <family val="2"/>
    </font>
    <font>
      <b/>
      <sz val="10"/>
      <color indexed="12"/>
      <name val="Arial"/>
      <family val="2"/>
    </font>
    <font>
      <b/>
      <u/>
      <sz val="10"/>
      <name val="Arial"/>
      <family val="2"/>
    </font>
    <font>
      <u/>
      <sz val="10"/>
      <name val="Arial"/>
      <family val="2"/>
    </font>
    <font>
      <u val="doubleAccounting"/>
      <sz val="10"/>
      <name val="Arial"/>
      <family val="2"/>
    </font>
    <font>
      <sz val="10"/>
      <color indexed="14"/>
      <name val="Arial"/>
      <family val="2"/>
    </font>
    <font>
      <b/>
      <i/>
      <sz val="10"/>
      <name val="Arial"/>
      <family val="2"/>
    </font>
    <font>
      <b/>
      <sz val="10"/>
      <color indexed="48"/>
      <name val="Arial"/>
      <family val="2"/>
    </font>
    <font>
      <sz val="10"/>
      <name val="Arial"/>
      <family val="2"/>
    </font>
    <font>
      <b/>
      <sz val="12"/>
      <color rgb="FFFF0000"/>
      <name val="Arial"/>
      <family val="2"/>
    </font>
  </fonts>
  <fills count="4">
    <fill>
      <patternFill patternType="none"/>
    </fill>
    <fill>
      <patternFill patternType="gray125"/>
    </fill>
    <fill>
      <patternFill patternType="solid">
        <fgColor indexed="43"/>
        <bgColor indexed="64"/>
      </patternFill>
    </fill>
    <fill>
      <patternFill patternType="solid">
        <fgColor theme="4" tint="0.79998168889431442"/>
        <bgColor indexed="64"/>
      </patternFill>
    </fill>
  </fills>
  <borders count="1">
    <border>
      <left/>
      <right/>
      <top/>
      <bottom/>
      <diagonal/>
    </border>
  </borders>
  <cellStyleXfs count="3">
    <xf numFmtId="0" fontId="0" fillId="0" borderId="0"/>
    <xf numFmtId="9" fontId="1" fillId="0" borderId="0" applyFont="0" applyFill="0" applyBorder="0" applyAlignment="0" applyProtection="0"/>
    <xf numFmtId="43" fontId="15" fillId="0" borderId="0" applyFont="0" applyFill="0" applyBorder="0" applyAlignment="0" applyProtection="0"/>
  </cellStyleXfs>
  <cellXfs count="71">
    <xf numFmtId="0" fontId="0" fillId="0" borderId="0" xfId="0"/>
    <xf numFmtId="0" fontId="4" fillId="0" borderId="0" xfId="0" applyFont="1" applyFill="1"/>
    <xf numFmtId="22" fontId="5" fillId="0" borderId="0" xfId="0" applyNumberFormat="1" applyFont="1" applyFill="1"/>
    <xf numFmtId="14" fontId="4" fillId="0" borderId="0" xfId="0" quotePrefix="1" applyNumberFormat="1" applyFont="1" applyFill="1" applyAlignment="1">
      <alignment horizontal="right"/>
    </xf>
    <xf numFmtId="0" fontId="1" fillId="0" borderId="0" xfId="0" applyFont="1"/>
    <xf numFmtId="0" fontId="1" fillId="0" borderId="0" xfId="0" applyFont="1" applyFill="1"/>
    <xf numFmtId="0" fontId="7" fillId="0" borderId="0" xfId="0" applyFont="1" applyFill="1" applyAlignment="1">
      <alignment horizontal="center"/>
    </xf>
    <xf numFmtId="0" fontId="1" fillId="0" borderId="0" xfId="0" applyFont="1" applyFill="1" applyAlignment="1">
      <alignment horizontal="left"/>
    </xf>
    <xf numFmtId="0" fontId="1" fillId="0" borderId="0" xfId="0" applyFont="1" applyAlignment="1">
      <alignment horizontal="left"/>
    </xf>
    <xf numFmtId="0" fontId="8" fillId="0" borderId="0" xfId="0" quotePrefix="1" applyFont="1" applyFill="1" applyAlignment="1">
      <alignment wrapText="1"/>
    </xf>
    <xf numFmtId="0" fontId="4" fillId="0" borderId="0" xfId="0" applyFont="1" applyFill="1" applyAlignment="1">
      <alignment horizontal="left"/>
    </xf>
    <xf numFmtId="0" fontId="9" fillId="0" borderId="0" xfId="0" applyFont="1" applyFill="1" applyBorder="1" applyAlignment="1">
      <alignment horizontal="right"/>
    </xf>
    <xf numFmtId="1" fontId="9" fillId="0" borderId="0" xfId="0" applyNumberFormat="1" applyFont="1" applyFill="1" applyBorder="1" applyAlignment="1">
      <alignment horizontal="right"/>
    </xf>
    <xf numFmtId="164" fontId="1" fillId="0" borderId="0" xfId="0" applyNumberFormat="1" applyFont="1" applyFill="1"/>
    <xf numFmtId="0" fontId="1" fillId="0" borderId="0" xfId="0" quotePrefix="1" applyFont="1" applyFill="1" applyAlignment="1">
      <alignment horizontal="left"/>
    </xf>
    <xf numFmtId="3" fontId="10" fillId="0" borderId="0" xfId="0" applyNumberFormat="1" applyFont="1" applyFill="1" applyBorder="1"/>
    <xf numFmtId="164" fontId="1" fillId="0" borderId="0" xfId="0" applyNumberFormat="1" applyFont="1" applyFill="1" applyBorder="1"/>
    <xf numFmtId="9" fontId="1" fillId="0" borderId="0" xfId="1" applyFont="1" applyFill="1"/>
    <xf numFmtId="0" fontId="10" fillId="0" borderId="0" xfId="0" applyFont="1" applyFill="1"/>
    <xf numFmtId="0" fontId="13" fillId="0" borderId="0" xfId="0" applyFont="1" applyFill="1"/>
    <xf numFmtId="3" fontId="1" fillId="0" borderId="0" xfId="0" applyNumberFormat="1" applyFont="1" applyFill="1"/>
    <xf numFmtId="164" fontId="1" fillId="0" borderId="0" xfId="0" applyNumberFormat="1" applyFont="1" applyFill="1" applyAlignment="1">
      <alignment horizontal="right"/>
    </xf>
    <xf numFmtId="0" fontId="1" fillId="0" borderId="0" xfId="0" applyFont="1" applyFill="1" applyBorder="1"/>
    <xf numFmtId="9" fontId="14" fillId="0" borderId="0" xfId="1" applyFont="1" applyFill="1"/>
    <xf numFmtId="1" fontId="1" fillId="0" borderId="0" xfId="0" applyNumberFormat="1" applyFont="1" applyFill="1"/>
    <xf numFmtId="0" fontId="1" fillId="0" borderId="0" xfId="0" applyFont="1" applyAlignment="1">
      <alignment horizontal="right"/>
    </xf>
    <xf numFmtId="0" fontId="1" fillId="0" borderId="0" xfId="0" applyFont="1" applyFill="1" applyAlignment="1">
      <alignment horizontal="right"/>
    </xf>
    <xf numFmtId="0" fontId="1" fillId="0" borderId="0" xfId="0" applyFont="1" applyFill="1" applyAlignment="1">
      <alignment horizontal="center" wrapText="1"/>
    </xf>
    <xf numFmtId="0" fontId="1" fillId="0" borderId="0" xfId="0" applyFont="1" applyFill="1" applyAlignment="1">
      <alignment horizontal="center"/>
    </xf>
    <xf numFmtId="164" fontId="4" fillId="2" borderId="0" xfId="0" applyNumberFormat="1" applyFont="1" applyFill="1" applyAlignment="1">
      <alignment horizontal="center"/>
    </xf>
    <xf numFmtId="0" fontId="1" fillId="0" borderId="0" xfId="0" applyFont="1" applyAlignment="1">
      <alignment horizontal="center"/>
    </xf>
    <xf numFmtId="164" fontId="4" fillId="0" borderId="0" xfId="0" applyNumberFormat="1" applyFont="1" applyAlignment="1">
      <alignment horizontal="center"/>
    </xf>
    <xf numFmtId="0" fontId="1" fillId="0" borderId="0" xfId="0" quotePrefix="1" applyFont="1" applyFill="1" applyAlignment="1">
      <alignment horizontal="right"/>
    </xf>
    <xf numFmtId="164" fontId="1" fillId="0" borderId="0" xfId="0" applyNumberFormat="1" applyFont="1" applyFill="1" applyAlignment="1">
      <alignment horizontal="center"/>
    </xf>
    <xf numFmtId="164" fontId="4" fillId="0" borderId="0" xfId="0" applyNumberFormat="1" applyFont="1" applyFill="1" applyAlignment="1">
      <alignment horizontal="center"/>
    </xf>
    <xf numFmtId="9" fontId="4" fillId="2" borderId="0" xfId="0" applyNumberFormat="1" applyFont="1" applyFill="1" applyAlignment="1">
      <alignment horizontal="center"/>
    </xf>
    <xf numFmtId="164" fontId="4" fillId="2" borderId="0" xfId="0" quotePrefix="1" applyNumberFormat="1" applyFont="1" applyFill="1" applyAlignment="1">
      <alignment horizontal="center"/>
    </xf>
    <xf numFmtId="0" fontId="8" fillId="0" borderId="0" xfId="0" quotePrefix="1" applyFont="1" applyAlignment="1">
      <alignment wrapText="1"/>
    </xf>
    <xf numFmtId="0" fontId="4" fillId="0" borderId="0" xfId="0" applyFont="1"/>
    <xf numFmtId="165" fontId="14" fillId="0" borderId="0" xfId="0" applyNumberFormat="1" applyFont="1"/>
    <xf numFmtId="3" fontId="14" fillId="0" borderId="0" xfId="0" applyNumberFormat="1" applyFont="1"/>
    <xf numFmtId="166" fontId="14" fillId="0" borderId="0" xfId="1" applyNumberFormat="1" applyFont="1"/>
    <xf numFmtId="165" fontId="4" fillId="2" borderId="0" xfId="0" applyNumberFormat="1" applyFont="1" applyFill="1" applyAlignment="1">
      <alignment horizontal="center"/>
    </xf>
    <xf numFmtId="3" fontId="4" fillId="2" borderId="0" xfId="0" applyNumberFormat="1" applyFont="1" applyFill="1" applyAlignment="1">
      <alignment horizontal="center"/>
    </xf>
    <xf numFmtId="9" fontId="4" fillId="0" borderId="0" xfId="0" applyNumberFormat="1" applyFont="1" applyFill="1" applyAlignment="1">
      <alignment horizontal="center"/>
    </xf>
    <xf numFmtId="0" fontId="6" fillId="0" borderId="0" xfId="0" applyFont="1" applyFill="1" applyAlignment="1">
      <alignment horizontal="center"/>
    </xf>
    <xf numFmtId="0" fontId="6" fillId="0" borderId="0" xfId="0" quotePrefix="1" applyFont="1" applyFill="1" applyAlignment="1"/>
    <xf numFmtId="0" fontId="6" fillId="0" borderId="0" xfId="0" applyFont="1" applyFill="1" applyAlignment="1"/>
    <xf numFmtId="3" fontId="10" fillId="3" borderId="0" xfId="0" applyNumberFormat="1" applyFont="1" applyFill="1" applyBorder="1"/>
    <xf numFmtId="167" fontId="1" fillId="0" borderId="0" xfId="0" applyNumberFormat="1" applyFont="1" applyFill="1"/>
    <xf numFmtId="167" fontId="1" fillId="0" borderId="0" xfId="1" applyNumberFormat="1" applyFont="1" applyFill="1"/>
    <xf numFmtId="167" fontId="12" fillId="0" borderId="0" xfId="1" applyNumberFormat="1" applyFont="1" applyFill="1" applyBorder="1" applyAlignment="1">
      <alignment horizontal="center"/>
    </xf>
    <xf numFmtId="167" fontId="7" fillId="0" borderId="0" xfId="0" applyNumberFormat="1" applyFont="1" applyFill="1" applyAlignment="1">
      <alignment horizontal="center"/>
    </xf>
    <xf numFmtId="165" fontId="1" fillId="0" borderId="0" xfId="0" applyNumberFormat="1" applyFont="1" applyFill="1" applyAlignment="1">
      <alignment horizontal="center"/>
    </xf>
    <xf numFmtId="164" fontId="1" fillId="0" borderId="0" xfId="0" applyNumberFormat="1" applyFont="1"/>
    <xf numFmtId="164" fontId="1" fillId="0" borderId="0" xfId="0" applyNumberFormat="1" applyFont="1" applyAlignment="1">
      <alignment horizontal="center"/>
    </xf>
    <xf numFmtId="164" fontId="1" fillId="0" borderId="0" xfId="0" applyNumberFormat="1" applyFont="1" applyFill="1" applyAlignment="1">
      <alignment horizontal="center" wrapText="1"/>
    </xf>
    <xf numFmtId="164" fontId="1" fillId="0" borderId="0" xfId="0" quotePrefix="1" applyNumberFormat="1" applyFont="1" applyFill="1" applyAlignment="1">
      <alignment horizontal="center"/>
    </xf>
    <xf numFmtId="164" fontId="1" fillId="0" borderId="0" xfId="0" quotePrefix="1" applyNumberFormat="1" applyFont="1" applyFill="1" applyAlignment="1">
      <alignment horizontal="left"/>
    </xf>
    <xf numFmtId="164" fontId="1" fillId="0" borderId="0" xfId="0" applyNumberFormat="1" applyFont="1" applyFill="1" applyAlignment="1">
      <alignment horizontal="left"/>
    </xf>
    <xf numFmtId="9" fontId="4" fillId="2" borderId="0" xfId="1" applyFont="1" applyFill="1" applyAlignment="1">
      <alignment horizontal="center"/>
    </xf>
    <xf numFmtId="0" fontId="16" fillId="0" borderId="0" xfId="0" applyFont="1" applyFill="1"/>
    <xf numFmtId="164" fontId="1" fillId="0" borderId="0" xfId="0" applyNumberFormat="1" applyFont="1" applyAlignment="1">
      <alignment horizontal="left"/>
    </xf>
    <xf numFmtId="10" fontId="4" fillId="2" borderId="0" xfId="1" applyNumberFormat="1" applyFont="1" applyFill="1" applyAlignment="1">
      <alignment horizontal="center"/>
    </xf>
    <xf numFmtId="164" fontId="11" fillId="3" borderId="0" xfId="0" applyNumberFormat="1" applyFont="1" applyFill="1" applyBorder="1"/>
    <xf numFmtId="164" fontId="1" fillId="3" borderId="0" xfId="0" applyNumberFormat="1" applyFont="1" applyFill="1" applyBorder="1"/>
    <xf numFmtId="164" fontId="10" fillId="3" borderId="0" xfId="0" applyNumberFormat="1" applyFont="1" applyFill="1" applyBorder="1"/>
    <xf numFmtId="3" fontId="10" fillId="0" borderId="0" xfId="2" applyNumberFormat="1" applyFont="1" applyFill="1" applyBorder="1"/>
    <xf numFmtId="3" fontId="10" fillId="3" borderId="0" xfId="2" applyNumberFormat="1" applyFont="1" applyFill="1" applyBorder="1"/>
    <xf numFmtId="0" fontId="8" fillId="0" borderId="0" xfId="0" quotePrefix="1" applyFont="1" applyFill="1" applyAlignment="1">
      <alignment horizontal="left" wrapText="1"/>
    </xf>
    <xf numFmtId="0" fontId="8" fillId="0" borderId="0" xfId="0" quotePrefix="1" applyFont="1" applyAlignment="1">
      <alignment horizontal="left" wrapText="1"/>
    </xf>
  </cellXfs>
  <cellStyles count="3">
    <cellStyle name="Comma" xfId="2" builtinId="3"/>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0"/>
  <sheetViews>
    <sheetView tabSelected="1" zoomScale="110" zoomScaleNormal="110" workbookViewId="0"/>
  </sheetViews>
  <sheetFormatPr defaultColWidth="11.7109375" defaultRowHeight="12.75" x14ac:dyDescent="0.2"/>
  <cols>
    <col min="1" max="2" width="11.7109375" style="4" customWidth="1"/>
    <col min="3" max="3" width="12.140625" style="4" customWidth="1"/>
    <col min="4" max="4" width="14.42578125" style="4" customWidth="1"/>
    <col min="5" max="5" width="13.42578125" style="4" customWidth="1"/>
    <col min="6" max="7" width="11.7109375" style="4" customWidth="1"/>
    <col min="8" max="8" width="2.28515625" style="4" customWidth="1"/>
    <col min="9" max="16384" width="11.7109375" style="4"/>
  </cols>
  <sheetData>
    <row r="1" spans="1:19" ht="15.75" x14ac:dyDescent="0.25">
      <c r="A1" s="46" t="s">
        <v>70</v>
      </c>
      <c r="B1" s="1"/>
      <c r="C1" s="46" t="s">
        <v>67</v>
      </c>
      <c r="D1" s="2"/>
      <c r="E1" s="1"/>
      <c r="F1" s="1"/>
      <c r="G1" s="3">
        <v>43430</v>
      </c>
      <c r="H1" s="1"/>
      <c r="I1" s="1"/>
    </row>
    <row r="2" spans="1:19" ht="15.75" x14ac:dyDescent="0.25">
      <c r="A2" s="46" t="s">
        <v>68</v>
      </c>
      <c r="B2" s="45">
        <v>2</v>
      </c>
      <c r="C2" s="61" t="s">
        <v>75</v>
      </c>
      <c r="D2" s="5"/>
      <c r="E2" s="5"/>
      <c r="F2" s="5"/>
      <c r="G2" s="5"/>
      <c r="H2" s="5"/>
      <c r="I2" s="5"/>
    </row>
    <row r="3" spans="1:19" ht="15.75" x14ac:dyDescent="0.25">
      <c r="A3" s="46" t="s">
        <v>69</v>
      </c>
      <c r="B3" s="45">
        <v>21</v>
      </c>
      <c r="C3" s="47"/>
      <c r="D3" s="47"/>
      <c r="E3" s="47"/>
      <c r="F3" s="47"/>
      <c r="G3" s="47"/>
      <c r="H3" s="6"/>
      <c r="I3" s="5"/>
    </row>
    <row r="4" spans="1:19" s="8" customFormat="1" x14ac:dyDescent="0.2">
      <c r="A4" s="7"/>
      <c r="B4" s="7"/>
      <c r="C4" s="7"/>
      <c r="D4" s="7"/>
      <c r="E4" s="7"/>
      <c r="F4" s="7"/>
      <c r="G4" s="7"/>
      <c r="H4" s="7"/>
      <c r="I4" s="7"/>
    </row>
    <row r="5" spans="1:19" s="8" customFormat="1" x14ac:dyDescent="0.2">
      <c r="A5" s="69" t="s">
        <v>72</v>
      </c>
      <c r="B5" s="69"/>
      <c r="C5" s="69"/>
      <c r="D5" s="69"/>
      <c r="E5" s="69"/>
      <c r="F5" s="69"/>
      <c r="G5" s="69"/>
      <c r="H5" s="7"/>
      <c r="I5"/>
      <c r="J5"/>
      <c r="K5"/>
      <c r="L5"/>
      <c r="M5"/>
      <c r="N5"/>
      <c r="O5"/>
      <c r="P5"/>
      <c r="Q5"/>
      <c r="R5"/>
      <c r="S5"/>
    </row>
    <row r="6" spans="1:19" s="8" customFormat="1" x14ac:dyDescent="0.2">
      <c r="A6" s="69"/>
      <c r="B6" s="69"/>
      <c r="C6" s="69"/>
      <c r="D6" s="69"/>
      <c r="E6" s="69"/>
      <c r="F6" s="69"/>
      <c r="G6" s="69"/>
      <c r="H6" s="7"/>
      <c r="I6"/>
      <c r="J6"/>
      <c r="K6"/>
      <c r="L6"/>
      <c r="M6"/>
      <c r="N6"/>
      <c r="O6"/>
      <c r="P6"/>
      <c r="Q6"/>
      <c r="R6"/>
      <c r="S6"/>
    </row>
    <row r="7" spans="1:19" s="8" customFormat="1" x14ac:dyDescent="0.2">
      <c r="A7" s="9"/>
      <c r="B7" s="9"/>
      <c r="C7" s="9"/>
      <c r="D7" s="9"/>
      <c r="E7" s="9"/>
      <c r="F7" s="9"/>
      <c r="G7" s="9"/>
      <c r="H7" s="7"/>
      <c r="I7"/>
      <c r="J7"/>
      <c r="K7"/>
      <c r="L7"/>
      <c r="M7"/>
      <c r="N7"/>
      <c r="O7"/>
      <c r="P7"/>
      <c r="Q7"/>
      <c r="R7"/>
      <c r="S7"/>
    </row>
    <row r="8" spans="1:19" s="8" customFormat="1" x14ac:dyDescent="0.2">
      <c r="A8" s="10" t="s">
        <v>63</v>
      </c>
      <c r="B8" s="7"/>
      <c r="C8" s="7"/>
      <c r="D8" s="7"/>
      <c r="E8" s="7"/>
      <c r="F8" s="7"/>
      <c r="G8" s="7"/>
      <c r="H8" s="7"/>
      <c r="I8"/>
      <c r="J8"/>
      <c r="K8"/>
      <c r="L8"/>
      <c r="M8"/>
      <c r="N8"/>
      <c r="O8"/>
      <c r="P8"/>
      <c r="Q8"/>
      <c r="R8"/>
      <c r="S8"/>
    </row>
    <row r="9" spans="1:19" s="8" customFormat="1" x14ac:dyDescent="0.2">
      <c r="A9" s="8" t="s">
        <v>73</v>
      </c>
      <c r="B9" s="5"/>
      <c r="C9" s="5"/>
      <c r="D9" s="5"/>
      <c r="E9" s="11">
        <v>2020</v>
      </c>
      <c r="F9" s="12">
        <f>E9-1</f>
        <v>2019</v>
      </c>
      <c r="G9" s="7"/>
      <c r="H9" s="7"/>
      <c r="I9"/>
      <c r="J9"/>
      <c r="K9"/>
      <c r="L9"/>
      <c r="M9"/>
      <c r="N9"/>
      <c r="O9"/>
      <c r="P9"/>
      <c r="Q9"/>
      <c r="R9"/>
      <c r="S9"/>
    </row>
    <row r="10" spans="1:19" s="8" customFormat="1" x14ac:dyDescent="0.2">
      <c r="A10" s="5" t="s">
        <v>1</v>
      </c>
      <c r="B10" s="5"/>
      <c r="C10" s="5"/>
      <c r="D10" s="5"/>
      <c r="E10" s="13">
        <v>945000</v>
      </c>
      <c r="F10" s="13">
        <v>900000</v>
      </c>
      <c r="G10" s="7"/>
      <c r="H10" s="7"/>
      <c r="I10"/>
      <c r="J10"/>
      <c r="K10"/>
      <c r="L10"/>
      <c r="M10"/>
      <c r="N10"/>
      <c r="O10"/>
      <c r="P10"/>
      <c r="Q10"/>
      <c r="R10"/>
      <c r="S10"/>
    </row>
    <row r="11" spans="1:19" s="8" customFormat="1" x14ac:dyDescent="0.2">
      <c r="A11" s="14" t="s">
        <v>2</v>
      </c>
      <c r="B11" s="5"/>
      <c r="C11" s="5"/>
      <c r="D11" s="5"/>
      <c r="E11" s="67">
        <v>812700</v>
      </c>
      <c r="F11" s="67">
        <v>774000</v>
      </c>
      <c r="G11" s="7"/>
      <c r="H11" s="7"/>
      <c r="I11"/>
      <c r="J11"/>
      <c r="K11"/>
      <c r="L11"/>
      <c r="M11"/>
      <c r="N11"/>
      <c r="O11"/>
      <c r="P11"/>
      <c r="Q11"/>
      <c r="R11"/>
      <c r="S11"/>
    </row>
    <row r="12" spans="1:19" s="8" customFormat="1" x14ac:dyDescent="0.2">
      <c r="A12" s="14" t="s">
        <v>3</v>
      </c>
      <c r="B12" s="5"/>
      <c r="C12" s="5"/>
      <c r="D12" s="5"/>
      <c r="E12" s="16">
        <v>132300</v>
      </c>
      <c r="F12" s="16">
        <v>126000</v>
      </c>
      <c r="G12" s="7"/>
      <c r="H12" s="7"/>
      <c r="I12"/>
      <c r="J12"/>
      <c r="K12"/>
      <c r="L12"/>
      <c r="M12"/>
      <c r="N12"/>
      <c r="O12"/>
      <c r="P12"/>
      <c r="Q12"/>
      <c r="R12"/>
      <c r="S12"/>
    </row>
    <row r="13" spans="1:19" s="8" customFormat="1" x14ac:dyDescent="0.2">
      <c r="A13" s="14" t="s">
        <v>64</v>
      </c>
      <c r="B13" s="5"/>
      <c r="C13" s="5"/>
      <c r="D13" s="5"/>
      <c r="E13" s="67">
        <v>33100</v>
      </c>
      <c r="F13" s="67">
        <v>31500</v>
      </c>
      <c r="G13" s="7"/>
      <c r="H13" s="7"/>
      <c r="I13"/>
      <c r="J13"/>
      <c r="K13"/>
      <c r="L13"/>
      <c r="M13"/>
      <c r="N13"/>
      <c r="O13"/>
      <c r="P13"/>
      <c r="Q13"/>
      <c r="R13"/>
      <c r="S13"/>
    </row>
    <row r="14" spans="1:19" s="8" customFormat="1" x14ac:dyDescent="0.2">
      <c r="A14" s="14" t="s">
        <v>4</v>
      </c>
      <c r="B14" s="5"/>
      <c r="C14" s="5"/>
      <c r="D14" s="5"/>
      <c r="E14" s="16">
        <v>99200</v>
      </c>
      <c r="F14" s="16">
        <v>94500</v>
      </c>
      <c r="G14" s="7"/>
      <c r="H14" s="7"/>
      <c r="I14"/>
      <c r="J14"/>
      <c r="K14"/>
      <c r="L14"/>
      <c r="M14"/>
      <c r="N14"/>
      <c r="O14"/>
      <c r="P14"/>
      <c r="Q14"/>
      <c r="R14"/>
      <c r="S14"/>
    </row>
    <row r="15" spans="1:19" s="8" customFormat="1" x14ac:dyDescent="0.2">
      <c r="A15" s="14" t="s">
        <v>5</v>
      </c>
      <c r="B15" s="5"/>
      <c r="C15" s="5"/>
      <c r="D15" s="5"/>
      <c r="E15" s="67">
        <v>10399.999999999998</v>
      </c>
      <c r="F15" s="67">
        <v>8900</v>
      </c>
      <c r="G15" s="7"/>
      <c r="H15" s="7"/>
      <c r="I15"/>
      <c r="J15"/>
      <c r="K15"/>
      <c r="L15"/>
      <c r="M15"/>
      <c r="N15"/>
      <c r="O15"/>
      <c r="P15"/>
      <c r="Q15"/>
      <c r="R15"/>
      <c r="S15"/>
    </row>
    <row r="16" spans="1:19" s="8" customFormat="1" x14ac:dyDescent="0.2">
      <c r="A16" s="14" t="s">
        <v>6</v>
      </c>
      <c r="B16" s="5"/>
      <c r="C16" s="5"/>
      <c r="D16" s="5"/>
      <c r="E16" s="65">
        <f>E14-E15</f>
        <v>88800</v>
      </c>
      <c r="F16" s="65">
        <f>F14-F15</f>
        <v>85600</v>
      </c>
      <c r="G16" s="7"/>
      <c r="H16" s="7"/>
      <c r="I16"/>
      <c r="J16"/>
      <c r="K16"/>
      <c r="L16"/>
      <c r="M16"/>
      <c r="N16"/>
      <c r="O16"/>
      <c r="P16"/>
      <c r="Q16"/>
      <c r="R16"/>
      <c r="S16"/>
    </row>
    <row r="17" spans="1:19" s="8" customFormat="1" x14ac:dyDescent="0.2">
      <c r="A17" s="14" t="s">
        <v>71</v>
      </c>
      <c r="B17" s="5"/>
      <c r="C17" s="5"/>
      <c r="D17" s="5"/>
      <c r="E17" s="68">
        <f>$E$47*E16</f>
        <v>22200</v>
      </c>
      <c r="F17" s="68">
        <f>$E$47*F16</f>
        <v>21400</v>
      </c>
      <c r="G17" s="7"/>
      <c r="H17" s="7"/>
      <c r="I17"/>
      <c r="J17"/>
      <c r="K17"/>
      <c r="L17"/>
      <c r="M17"/>
      <c r="N17"/>
      <c r="O17"/>
      <c r="P17"/>
      <c r="Q17"/>
      <c r="R17"/>
      <c r="S17"/>
    </row>
    <row r="18" spans="1:19" s="8" customFormat="1" ht="15" x14ac:dyDescent="0.35">
      <c r="A18" s="14" t="s">
        <v>46</v>
      </c>
      <c r="B18" s="5"/>
      <c r="C18" s="5"/>
      <c r="D18" s="5"/>
      <c r="E18" s="64">
        <f>E16-E17</f>
        <v>66600</v>
      </c>
      <c r="F18" s="64">
        <f>F16-F17</f>
        <v>64200</v>
      </c>
      <c r="G18" s="7"/>
      <c r="H18" s="7"/>
      <c r="I18"/>
      <c r="J18"/>
      <c r="K18"/>
      <c r="L18"/>
      <c r="M18"/>
      <c r="N18"/>
      <c r="O18"/>
      <c r="P18"/>
      <c r="Q18"/>
      <c r="R18"/>
      <c r="S18"/>
    </row>
    <row r="19" spans="1:19" s="8" customFormat="1" x14ac:dyDescent="0.2">
      <c r="A19" s="14"/>
      <c r="B19" s="5"/>
      <c r="C19" s="5"/>
      <c r="D19" s="5"/>
      <c r="E19" s="16"/>
      <c r="F19" s="16"/>
      <c r="G19" s="7"/>
      <c r="H19" s="7"/>
      <c r="I19"/>
      <c r="J19"/>
      <c r="K19"/>
      <c r="L19"/>
      <c r="M19"/>
      <c r="N19"/>
      <c r="O19"/>
      <c r="P19"/>
      <c r="Q19"/>
      <c r="R19"/>
      <c r="S19"/>
    </row>
    <row r="20" spans="1:19" s="8" customFormat="1" x14ac:dyDescent="0.2">
      <c r="A20" s="7" t="s">
        <v>7</v>
      </c>
      <c r="B20" s="5"/>
      <c r="C20" s="5"/>
      <c r="D20" s="5"/>
      <c r="E20" s="16">
        <v>43300</v>
      </c>
      <c r="F20" s="16">
        <v>41230</v>
      </c>
      <c r="G20" s="7"/>
      <c r="H20" s="7"/>
      <c r="I20"/>
      <c r="J20"/>
      <c r="K20"/>
      <c r="L20"/>
      <c r="M20"/>
      <c r="N20"/>
      <c r="O20"/>
      <c r="P20"/>
      <c r="Q20"/>
      <c r="R20"/>
      <c r="S20"/>
    </row>
    <row r="21" spans="1:19" s="8" customFormat="1" x14ac:dyDescent="0.2">
      <c r="A21" s="14" t="s">
        <v>8</v>
      </c>
      <c r="B21" s="5"/>
      <c r="C21" s="5"/>
      <c r="D21" s="5"/>
      <c r="E21" s="65">
        <f>E18-E20</f>
        <v>23300</v>
      </c>
      <c r="F21" s="65">
        <f>F18-F20</f>
        <v>22970</v>
      </c>
      <c r="G21" s="7"/>
      <c r="H21" s="7"/>
      <c r="I21"/>
      <c r="J21"/>
      <c r="K21"/>
      <c r="L21"/>
      <c r="M21"/>
      <c r="N21"/>
      <c r="O21"/>
      <c r="P21"/>
      <c r="Q21"/>
      <c r="R21"/>
      <c r="S21"/>
    </row>
    <row r="22" spans="1:19" s="8" customFormat="1" x14ac:dyDescent="0.2">
      <c r="A22" s="17"/>
      <c r="B22" s="5"/>
      <c r="C22" s="5"/>
      <c r="D22" s="5"/>
      <c r="E22" s="50"/>
      <c r="F22" s="51"/>
      <c r="G22" s="7"/>
      <c r="H22" s="7"/>
      <c r="I22"/>
      <c r="J22"/>
      <c r="K22"/>
      <c r="L22"/>
      <c r="M22"/>
      <c r="N22"/>
      <c r="O22"/>
      <c r="P22"/>
      <c r="Q22"/>
      <c r="R22"/>
      <c r="S22"/>
    </row>
    <row r="23" spans="1:19" ht="15.75" x14ac:dyDescent="0.25">
      <c r="A23" s="10" t="s">
        <v>47</v>
      </c>
      <c r="B23" s="5"/>
      <c r="C23" s="5"/>
      <c r="D23" s="5"/>
      <c r="E23" s="49"/>
      <c r="F23" s="52"/>
      <c r="G23" s="6"/>
      <c r="H23" s="6"/>
      <c r="I23"/>
      <c r="J23"/>
      <c r="K23"/>
      <c r="L23"/>
      <c r="M23"/>
      <c r="N23"/>
      <c r="O23"/>
      <c r="P23"/>
      <c r="Q23"/>
      <c r="R23"/>
      <c r="S23"/>
    </row>
    <row r="24" spans="1:19" ht="15.75" x14ac:dyDescent="0.25">
      <c r="A24" s="8" t="s">
        <v>73</v>
      </c>
      <c r="B24" s="18"/>
      <c r="C24" s="18"/>
      <c r="D24" s="18"/>
      <c r="E24" s="11"/>
      <c r="F24" s="11"/>
      <c r="G24" s="6"/>
      <c r="I24"/>
      <c r="J24"/>
      <c r="K24"/>
      <c r="L24"/>
      <c r="M24"/>
      <c r="N24"/>
      <c r="O24"/>
      <c r="P24"/>
      <c r="Q24"/>
      <c r="R24"/>
      <c r="S24"/>
    </row>
    <row r="25" spans="1:19" ht="15.75" x14ac:dyDescent="0.25">
      <c r="A25" s="19" t="s">
        <v>9</v>
      </c>
      <c r="B25" s="5"/>
      <c r="C25" s="5"/>
      <c r="D25" s="5"/>
      <c r="E25" s="11">
        <f>E9</f>
        <v>2020</v>
      </c>
      <c r="F25" s="11">
        <f>F9</f>
        <v>2019</v>
      </c>
      <c r="G25" s="6"/>
      <c r="I25"/>
      <c r="J25"/>
      <c r="K25"/>
      <c r="L25"/>
      <c r="M25"/>
      <c r="N25"/>
      <c r="O25"/>
      <c r="P25"/>
      <c r="Q25"/>
      <c r="R25"/>
      <c r="S25"/>
    </row>
    <row r="26" spans="1:19" ht="15.75" x14ac:dyDescent="0.25">
      <c r="A26" s="5" t="s">
        <v>10</v>
      </c>
      <c r="B26" s="5"/>
      <c r="C26" s="5"/>
      <c r="D26" s="5"/>
      <c r="E26" s="13">
        <v>47250</v>
      </c>
      <c r="F26" s="13">
        <v>45000</v>
      </c>
      <c r="G26" s="6"/>
      <c r="H26" s="5"/>
      <c r="I26"/>
      <c r="J26"/>
      <c r="K26"/>
      <c r="L26"/>
      <c r="M26"/>
      <c r="N26"/>
      <c r="O26"/>
      <c r="P26"/>
      <c r="Q26"/>
      <c r="R26"/>
      <c r="S26"/>
    </row>
    <row r="27" spans="1:19" ht="15.75" x14ac:dyDescent="0.25">
      <c r="A27" s="5" t="s">
        <v>42</v>
      </c>
      <c r="B27" s="5"/>
      <c r="C27" s="5"/>
      <c r="D27" s="5"/>
      <c r="E27" s="20">
        <v>3800</v>
      </c>
      <c r="F27" s="20">
        <v>3600</v>
      </c>
      <c r="G27" s="6"/>
      <c r="H27" s="5"/>
      <c r="I27"/>
      <c r="J27"/>
      <c r="K27"/>
      <c r="L27"/>
      <c r="M27"/>
      <c r="N27"/>
      <c r="O27"/>
      <c r="P27"/>
      <c r="Q27"/>
      <c r="R27"/>
      <c r="S27"/>
    </row>
    <row r="28" spans="1:19" ht="15.75" x14ac:dyDescent="0.25">
      <c r="A28" s="5" t="s">
        <v>11</v>
      </c>
      <c r="B28" s="5"/>
      <c r="C28" s="5"/>
      <c r="D28" s="5"/>
      <c r="E28" s="20">
        <v>283500</v>
      </c>
      <c r="F28" s="20">
        <v>270000</v>
      </c>
      <c r="G28" s="6"/>
      <c r="H28" s="5"/>
      <c r="I28"/>
      <c r="J28"/>
      <c r="K28"/>
      <c r="L28"/>
      <c r="M28"/>
      <c r="N28"/>
      <c r="O28"/>
      <c r="P28"/>
      <c r="Q28"/>
      <c r="R28"/>
      <c r="S28"/>
    </row>
    <row r="29" spans="1:19" ht="15.75" x14ac:dyDescent="0.25">
      <c r="A29" s="5" t="s">
        <v>12</v>
      </c>
      <c r="B29" s="5"/>
      <c r="C29" s="5"/>
      <c r="D29" s="5"/>
      <c r="E29" s="15">
        <v>141750</v>
      </c>
      <c r="F29" s="15">
        <v>135000</v>
      </c>
      <c r="G29" s="6"/>
      <c r="H29" s="5"/>
      <c r="I29"/>
      <c r="J29"/>
      <c r="K29"/>
      <c r="L29"/>
      <c r="M29"/>
      <c r="N29"/>
      <c r="O29"/>
      <c r="P29"/>
      <c r="Q29"/>
      <c r="R29"/>
      <c r="S29"/>
    </row>
    <row r="30" spans="1:19" ht="15.75" x14ac:dyDescent="0.25">
      <c r="A30" s="14" t="s">
        <v>13</v>
      </c>
      <c r="B30" s="5"/>
      <c r="C30" s="5"/>
      <c r="D30" s="5"/>
      <c r="E30" s="13">
        <v>476300</v>
      </c>
      <c r="F30" s="13">
        <v>453600</v>
      </c>
      <c r="G30" s="6"/>
      <c r="H30" s="5"/>
      <c r="I30"/>
      <c r="J30"/>
      <c r="K30"/>
      <c r="L30"/>
      <c r="M30"/>
      <c r="N30"/>
      <c r="O30"/>
      <c r="P30"/>
      <c r="Q30"/>
      <c r="R30"/>
      <c r="S30"/>
    </row>
    <row r="31" spans="1:19" ht="15.75" x14ac:dyDescent="0.25">
      <c r="A31" s="14" t="s">
        <v>45</v>
      </c>
      <c r="B31" s="5"/>
      <c r="C31" s="5"/>
      <c r="D31" s="5"/>
      <c r="E31" s="15">
        <v>330750</v>
      </c>
      <c r="F31" s="15">
        <v>315000</v>
      </c>
      <c r="G31" s="6"/>
      <c r="H31" s="5"/>
      <c r="I31"/>
      <c r="J31"/>
      <c r="K31"/>
      <c r="L31"/>
      <c r="M31"/>
      <c r="N31"/>
      <c r="O31"/>
      <c r="P31"/>
      <c r="Q31"/>
      <c r="R31"/>
      <c r="S31"/>
    </row>
    <row r="32" spans="1:19" ht="17.25" x14ac:dyDescent="0.35">
      <c r="A32" s="5" t="s">
        <v>14</v>
      </c>
      <c r="B32" s="5"/>
      <c r="C32" s="5"/>
      <c r="D32" s="5"/>
      <c r="E32" s="64">
        <f>E30+E31</f>
        <v>807050</v>
      </c>
      <c r="F32" s="64">
        <f>F30+F31</f>
        <v>768600</v>
      </c>
      <c r="G32" s="6"/>
      <c r="H32" s="5"/>
      <c r="I32"/>
      <c r="J32"/>
      <c r="K32"/>
      <c r="L32"/>
      <c r="M32"/>
      <c r="N32"/>
      <c r="O32"/>
      <c r="P32"/>
      <c r="Q32"/>
      <c r="R32"/>
      <c r="S32"/>
    </row>
    <row r="33" spans="1:19" ht="15.75" x14ac:dyDescent="0.25">
      <c r="A33" s="5"/>
      <c r="B33" s="5"/>
      <c r="C33" s="5"/>
      <c r="D33" s="5"/>
      <c r="E33" s="13"/>
      <c r="F33" s="21"/>
      <c r="G33" s="6"/>
      <c r="H33" s="5"/>
      <c r="I33"/>
      <c r="J33"/>
      <c r="K33"/>
      <c r="L33"/>
      <c r="M33"/>
      <c r="N33"/>
      <c r="O33"/>
      <c r="P33"/>
      <c r="Q33"/>
      <c r="R33"/>
      <c r="S33"/>
    </row>
    <row r="34" spans="1:19" ht="15.75" x14ac:dyDescent="0.25">
      <c r="A34" s="19" t="s">
        <v>15</v>
      </c>
      <c r="B34" s="5"/>
      <c r="C34" s="5"/>
      <c r="D34" s="5"/>
      <c r="E34" s="13"/>
      <c r="F34" s="21"/>
      <c r="G34" s="6"/>
      <c r="I34"/>
      <c r="J34"/>
      <c r="K34"/>
      <c r="L34"/>
      <c r="M34"/>
      <c r="N34"/>
      <c r="O34"/>
      <c r="P34"/>
      <c r="Q34"/>
      <c r="R34"/>
      <c r="S34"/>
    </row>
    <row r="35" spans="1:19" ht="15.75" x14ac:dyDescent="0.25">
      <c r="A35" s="5" t="s">
        <v>16</v>
      </c>
      <c r="B35" s="5"/>
      <c r="C35" s="5"/>
      <c r="D35" s="5"/>
      <c r="E35" s="16">
        <v>94500</v>
      </c>
      <c r="F35" s="16">
        <v>90000</v>
      </c>
      <c r="G35" s="6"/>
      <c r="H35" s="5"/>
      <c r="I35"/>
      <c r="J35"/>
      <c r="K35"/>
      <c r="L35"/>
      <c r="M35"/>
      <c r="N35"/>
      <c r="O35"/>
      <c r="P35"/>
      <c r="Q35"/>
      <c r="R35"/>
      <c r="S35"/>
    </row>
    <row r="36" spans="1:19" ht="15.75" x14ac:dyDescent="0.25">
      <c r="A36" s="5" t="s">
        <v>17</v>
      </c>
      <c r="B36" s="5"/>
      <c r="C36" s="5"/>
      <c r="D36" s="5"/>
      <c r="E36" s="20">
        <v>47250</v>
      </c>
      <c r="F36" s="20">
        <v>45000</v>
      </c>
      <c r="G36" s="6"/>
      <c r="H36" s="5"/>
      <c r="I36"/>
      <c r="J36"/>
      <c r="K36"/>
      <c r="L36"/>
      <c r="M36"/>
      <c r="N36"/>
      <c r="O36"/>
      <c r="P36"/>
      <c r="Q36"/>
      <c r="R36"/>
      <c r="S36"/>
    </row>
    <row r="37" spans="1:19" ht="15.75" x14ac:dyDescent="0.25">
      <c r="A37" s="5" t="s">
        <v>18</v>
      </c>
      <c r="B37" s="5"/>
      <c r="C37" s="5"/>
      <c r="D37" s="5"/>
      <c r="E37" s="15">
        <v>17400</v>
      </c>
      <c r="F37" s="15">
        <v>9000</v>
      </c>
      <c r="G37" s="6"/>
      <c r="H37" s="5"/>
      <c r="I37"/>
      <c r="J37"/>
      <c r="K37"/>
      <c r="L37"/>
      <c r="M37"/>
      <c r="N37"/>
      <c r="O37"/>
      <c r="P37"/>
      <c r="Q37"/>
      <c r="R37"/>
      <c r="S37"/>
    </row>
    <row r="38" spans="1:19" ht="15.75" x14ac:dyDescent="0.25">
      <c r="A38" s="14" t="s">
        <v>19</v>
      </c>
      <c r="B38" s="5"/>
      <c r="C38" s="5"/>
      <c r="D38" s="5"/>
      <c r="E38" s="65">
        <f>SUM(E35:E37)</f>
        <v>159150</v>
      </c>
      <c r="F38" s="65">
        <f>SUM(F35:F37)</f>
        <v>144000</v>
      </c>
      <c r="G38" s="6"/>
      <c r="H38" s="5"/>
      <c r="I38"/>
      <c r="J38"/>
      <c r="K38"/>
      <c r="L38"/>
      <c r="M38"/>
      <c r="N38"/>
      <c r="O38"/>
      <c r="P38"/>
      <c r="Q38"/>
      <c r="R38"/>
      <c r="S38"/>
    </row>
    <row r="39" spans="1:19" ht="15.75" x14ac:dyDescent="0.25">
      <c r="A39" s="5" t="s">
        <v>20</v>
      </c>
      <c r="B39" s="5"/>
      <c r="C39" s="5"/>
      <c r="D39" s="5"/>
      <c r="E39" s="15">
        <v>90000</v>
      </c>
      <c r="F39" s="15">
        <v>90000</v>
      </c>
      <c r="G39" s="6"/>
      <c r="H39" s="5"/>
      <c r="I39"/>
      <c r="J39"/>
      <c r="K39"/>
      <c r="L39"/>
      <c r="M39"/>
      <c r="N39"/>
      <c r="O39"/>
      <c r="P39"/>
      <c r="Q39"/>
      <c r="R39"/>
      <c r="S39"/>
    </row>
    <row r="40" spans="1:19" ht="15.75" x14ac:dyDescent="0.25">
      <c r="A40" s="14" t="s">
        <v>21</v>
      </c>
      <c r="B40" s="5"/>
      <c r="C40" s="5"/>
      <c r="D40" s="5"/>
      <c r="E40" s="65">
        <f>E38+E39</f>
        <v>249150</v>
      </c>
      <c r="F40" s="65">
        <f>F38+F39</f>
        <v>234000</v>
      </c>
      <c r="G40" s="6"/>
      <c r="H40" s="5"/>
      <c r="I40"/>
      <c r="J40"/>
      <c r="K40"/>
      <c r="L40"/>
      <c r="M40"/>
      <c r="N40"/>
      <c r="O40"/>
      <c r="P40"/>
      <c r="Q40"/>
      <c r="R40"/>
      <c r="S40"/>
    </row>
    <row r="41" spans="1:19" ht="15.75" x14ac:dyDescent="0.25">
      <c r="A41" s="5" t="s">
        <v>22</v>
      </c>
      <c r="B41" s="5"/>
      <c r="C41" s="5"/>
      <c r="D41" s="5"/>
      <c r="E41" s="13">
        <v>444600</v>
      </c>
      <c r="F41" s="13">
        <v>444600</v>
      </c>
      <c r="G41" s="6"/>
      <c r="H41" s="5"/>
      <c r="I41"/>
      <c r="J41"/>
      <c r="K41"/>
      <c r="L41"/>
      <c r="M41"/>
      <c r="N41"/>
      <c r="O41"/>
      <c r="P41"/>
      <c r="Q41"/>
      <c r="R41"/>
      <c r="S41"/>
    </row>
    <row r="42" spans="1:19" ht="15.75" x14ac:dyDescent="0.25">
      <c r="A42" s="5" t="s">
        <v>23</v>
      </c>
      <c r="B42" s="5"/>
      <c r="C42" s="5"/>
      <c r="D42" s="5"/>
      <c r="E42" s="48">
        <f>F42+E21</f>
        <v>113300</v>
      </c>
      <c r="F42" s="15">
        <v>90000</v>
      </c>
      <c r="G42" s="6"/>
      <c r="H42" s="5"/>
      <c r="I42"/>
      <c r="J42"/>
      <c r="K42"/>
      <c r="L42"/>
      <c r="M42"/>
      <c r="N42"/>
      <c r="O42"/>
      <c r="P42"/>
      <c r="Q42"/>
      <c r="R42"/>
      <c r="S42"/>
    </row>
    <row r="43" spans="1:19" ht="15.75" x14ac:dyDescent="0.25">
      <c r="A43" s="14" t="s">
        <v>24</v>
      </c>
      <c r="B43" s="5"/>
      <c r="C43" s="5"/>
      <c r="D43" s="5"/>
      <c r="E43" s="66">
        <f>E41+E42</f>
        <v>557900</v>
      </c>
      <c r="F43" s="66">
        <f>F41+F42</f>
        <v>534600</v>
      </c>
      <c r="G43" s="6"/>
      <c r="H43" s="5"/>
      <c r="I43"/>
      <c r="J43"/>
      <c r="K43"/>
      <c r="L43"/>
      <c r="M43"/>
      <c r="N43"/>
      <c r="O43"/>
      <c r="P43"/>
      <c r="Q43"/>
      <c r="R43"/>
      <c r="S43"/>
    </row>
    <row r="44" spans="1:19" ht="17.25" x14ac:dyDescent="0.35">
      <c r="A44" s="5" t="s">
        <v>25</v>
      </c>
      <c r="B44" s="5"/>
      <c r="C44" s="5"/>
      <c r="D44" s="22"/>
      <c r="E44" s="64">
        <f>E40+E43</f>
        <v>807050</v>
      </c>
      <c r="F44" s="64">
        <f>F40+F43</f>
        <v>768600</v>
      </c>
      <c r="G44" s="6"/>
      <c r="H44" s="5"/>
      <c r="I44"/>
      <c r="J44"/>
      <c r="K44"/>
      <c r="L44"/>
      <c r="M44"/>
      <c r="N44"/>
      <c r="O44"/>
      <c r="P44"/>
      <c r="Q44"/>
      <c r="R44"/>
      <c r="S44"/>
    </row>
    <row r="45" spans="1:19" x14ac:dyDescent="0.2">
      <c r="A45" s="5"/>
      <c r="B45" s="5"/>
      <c r="C45" s="5"/>
      <c r="D45" s="5"/>
      <c r="E45" s="49"/>
      <c r="F45" s="49"/>
      <c r="G45" s="20"/>
      <c r="H45" s="5"/>
      <c r="I45"/>
      <c r="J45"/>
      <c r="K45"/>
      <c r="L45"/>
      <c r="M45"/>
      <c r="N45"/>
      <c r="O45"/>
      <c r="P45"/>
      <c r="Q45"/>
      <c r="R45"/>
      <c r="S45"/>
    </row>
    <row r="46" spans="1:19" x14ac:dyDescent="0.2">
      <c r="A46" s="1" t="s">
        <v>48</v>
      </c>
      <c r="B46" s="5"/>
      <c r="C46" s="5"/>
      <c r="D46" s="5"/>
      <c r="E46" s="5"/>
      <c r="F46" s="1"/>
      <c r="G46" s="5"/>
      <c r="H46" s="5"/>
      <c r="I46"/>
      <c r="J46"/>
      <c r="K46"/>
      <c r="L46"/>
      <c r="M46"/>
      <c r="N46"/>
      <c r="O46"/>
      <c r="P46"/>
      <c r="Q46"/>
      <c r="R46"/>
      <c r="S46"/>
    </row>
    <row r="47" spans="1:19" x14ac:dyDescent="0.2">
      <c r="A47" s="5" t="s">
        <v>0</v>
      </c>
      <c r="B47" s="5"/>
      <c r="C47" s="5"/>
      <c r="E47" s="23">
        <v>0.25</v>
      </c>
      <c r="F47" s="5"/>
      <c r="G47" s="23"/>
      <c r="H47" s="24"/>
      <c r="I47"/>
      <c r="J47"/>
      <c r="K47"/>
      <c r="L47"/>
      <c r="M47"/>
      <c r="N47"/>
      <c r="O47"/>
      <c r="P47"/>
      <c r="Q47"/>
      <c r="R47"/>
      <c r="S47"/>
    </row>
    <row r="48" spans="1:19" x14ac:dyDescent="0.2">
      <c r="A48" s="17"/>
      <c r="B48" s="17"/>
      <c r="C48" s="17"/>
      <c r="D48" s="17"/>
      <c r="E48" s="17"/>
      <c r="F48" s="5"/>
      <c r="G48" s="5"/>
      <c r="H48" s="5"/>
      <c r="I48"/>
      <c r="J48"/>
      <c r="K48"/>
      <c r="L48"/>
      <c r="M48"/>
      <c r="N48"/>
      <c r="O48"/>
      <c r="P48"/>
      <c r="Q48"/>
      <c r="R48"/>
      <c r="S48"/>
    </row>
    <row r="49" spans="1:19" x14ac:dyDescent="0.2">
      <c r="A49" s="10" t="s">
        <v>76</v>
      </c>
      <c r="B49" s="5"/>
      <c r="C49" s="5"/>
      <c r="D49" s="5"/>
      <c r="I49"/>
      <c r="J49"/>
      <c r="K49"/>
      <c r="L49"/>
      <c r="M49"/>
      <c r="N49"/>
      <c r="O49"/>
      <c r="P49"/>
      <c r="Q49"/>
      <c r="R49"/>
      <c r="S49"/>
    </row>
    <row r="50" spans="1:19" ht="38.25" x14ac:dyDescent="0.2">
      <c r="A50" s="25">
        <f>E9</f>
        <v>2020</v>
      </c>
      <c r="B50" s="26" t="s">
        <v>49</v>
      </c>
      <c r="C50" s="27" t="s">
        <v>43</v>
      </c>
      <c r="D50" s="28" t="s">
        <v>26</v>
      </c>
      <c r="E50" s="27" t="s">
        <v>44</v>
      </c>
      <c r="I50"/>
      <c r="J50"/>
      <c r="K50"/>
      <c r="L50"/>
      <c r="M50"/>
      <c r="N50"/>
      <c r="O50"/>
      <c r="P50"/>
      <c r="Q50"/>
      <c r="R50"/>
      <c r="S50"/>
    </row>
    <row r="51" spans="1:19" x14ac:dyDescent="0.2">
      <c r="A51" s="4">
        <f>A50</f>
        <v>2020</v>
      </c>
      <c r="B51" s="26" t="s">
        <v>49</v>
      </c>
      <c r="C51" s="29">
        <f>E26+E28+E29</f>
        <v>472500</v>
      </c>
      <c r="D51" s="33" t="s">
        <v>26</v>
      </c>
      <c r="E51" s="29">
        <f>E35+E36</f>
        <v>141750</v>
      </c>
      <c r="I51"/>
      <c r="J51"/>
      <c r="K51"/>
      <c r="L51"/>
      <c r="M51"/>
      <c r="N51"/>
      <c r="O51"/>
      <c r="P51"/>
      <c r="Q51"/>
      <c r="R51"/>
      <c r="S51"/>
    </row>
    <row r="52" spans="1:19" x14ac:dyDescent="0.2">
      <c r="A52" s="4">
        <f>A51</f>
        <v>2020</v>
      </c>
      <c r="B52" s="26" t="s">
        <v>49</v>
      </c>
      <c r="C52" s="29">
        <f>C51-E51</f>
        <v>330750</v>
      </c>
      <c r="D52" s="54"/>
      <c r="E52" s="55"/>
      <c r="I52"/>
      <c r="J52"/>
      <c r="K52"/>
      <c r="L52"/>
      <c r="M52"/>
      <c r="N52"/>
      <c r="O52"/>
      <c r="P52"/>
      <c r="Q52"/>
      <c r="R52"/>
      <c r="S52"/>
    </row>
    <row r="53" spans="1:19" x14ac:dyDescent="0.2">
      <c r="B53" s="7"/>
      <c r="C53" s="31"/>
      <c r="D53" s="54"/>
      <c r="E53" s="55"/>
      <c r="I53"/>
      <c r="J53"/>
      <c r="K53"/>
      <c r="L53"/>
      <c r="M53"/>
      <c r="N53"/>
      <c r="O53"/>
      <c r="P53"/>
      <c r="Q53"/>
      <c r="R53"/>
      <c r="S53"/>
    </row>
    <row r="54" spans="1:19" ht="38.25" x14ac:dyDescent="0.2">
      <c r="A54" s="25">
        <f>A50-1</f>
        <v>2019</v>
      </c>
      <c r="B54" s="32" t="s">
        <v>49</v>
      </c>
      <c r="C54" s="56" t="s">
        <v>43</v>
      </c>
      <c r="D54" s="33" t="s">
        <v>26</v>
      </c>
      <c r="E54" s="56" t="s">
        <v>44</v>
      </c>
      <c r="I54"/>
      <c r="J54"/>
      <c r="K54"/>
      <c r="L54"/>
      <c r="M54"/>
      <c r="N54"/>
      <c r="O54"/>
      <c r="P54"/>
      <c r="Q54"/>
      <c r="R54"/>
      <c r="S54"/>
    </row>
    <row r="55" spans="1:19" x14ac:dyDescent="0.2">
      <c r="A55" s="4">
        <f>A54</f>
        <v>2019</v>
      </c>
      <c r="B55" s="32" t="s">
        <v>49</v>
      </c>
      <c r="C55" s="29">
        <f>F26+F28+F29</f>
        <v>450000</v>
      </c>
      <c r="D55" s="33" t="s">
        <v>26</v>
      </c>
      <c r="E55" s="29">
        <f>F35+F36</f>
        <v>135000</v>
      </c>
      <c r="I55"/>
      <c r="J55"/>
      <c r="K55"/>
      <c r="L55"/>
      <c r="M55"/>
      <c r="N55"/>
      <c r="O55"/>
      <c r="P55"/>
      <c r="Q55"/>
      <c r="R55"/>
      <c r="S55"/>
    </row>
    <row r="56" spans="1:19" x14ac:dyDescent="0.2">
      <c r="A56" s="4">
        <f>A55</f>
        <v>2019</v>
      </c>
      <c r="B56" s="32" t="s">
        <v>49</v>
      </c>
      <c r="C56" s="29">
        <f>C55-E55</f>
        <v>315000</v>
      </c>
      <c r="D56" s="54"/>
      <c r="E56" s="55"/>
      <c r="I56"/>
      <c r="J56"/>
      <c r="K56"/>
      <c r="L56"/>
      <c r="M56"/>
      <c r="N56"/>
      <c r="O56"/>
      <c r="P56"/>
      <c r="Q56"/>
      <c r="R56"/>
      <c r="S56"/>
    </row>
    <row r="57" spans="1:19" x14ac:dyDescent="0.2">
      <c r="C57" s="55"/>
      <c r="D57" s="54"/>
      <c r="E57" s="55"/>
      <c r="I57"/>
      <c r="J57"/>
      <c r="K57"/>
      <c r="L57"/>
      <c r="M57"/>
      <c r="N57"/>
      <c r="O57"/>
      <c r="P57"/>
      <c r="Q57"/>
      <c r="R57"/>
      <c r="S57"/>
    </row>
    <row r="58" spans="1:19" x14ac:dyDescent="0.2">
      <c r="A58" s="10" t="s">
        <v>77</v>
      </c>
      <c r="C58" s="33"/>
      <c r="D58" s="13"/>
      <c r="E58" s="33"/>
      <c r="I58"/>
      <c r="J58"/>
      <c r="K58"/>
      <c r="L58"/>
      <c r="M58"/>
      <c r="N58"/>
      <c r="O58"/>
      <c r="P58"/>
      <c r="Q58"/>
      <c r="R58"/>
      <c r="S58"/>
    </row>
    <row r="59" spans="1:19" x14ac:dyDescent="0.2">
      <c r="A59" s="25">
        <f>A50</f>
        <v>2020</v>
      </c>
      <c r="B59" s="26" t="s">
        <v>78</v>
      </c>
      <c r="C59" s="33" t="s">
        <v>27</v>
      </c>
      <c r="D59" s="33" t="s">
        <v>28</v>
      </c>
      <c r="E59" s="57" t="s">
        <v>29</v>
      </c>
      <c r="I59"/>
      <c r="J59"/>
      <c r="K59"/>
      <c r="L59"/>
      <c r="M59"/>
      <c r="N59"/>
      <c r="O59"/>
      <c r="P59"/>
      <c r="Q59"/>
      <c r="R59"/>
      <c r="S59"/>
    </row>
    <row r="60" spans="1:19" x14ac:dyDescent="0.2">
      <c r="A60" s="4">
        <f>A59</f>
        <v>2020</v>
      </c>
      <c r="B60" s="26" t="s">
        <v>78</v>
      </c>
      <c r="C60" s="29">
        <f>C52</f>
        <v>330750</v>
      </c>
      <c r="D60" s="33" t="s">
        <v>28</v>
      </c>
      <c r="E60" s="29">
        <f>E31</f>
        <v>330750</v>
      </c>
      <c r="I60"/>
      <c r="J60"/>
      <c r="K60"/>
      <c r="L60"/>
      <c r="M60"/>
      <c r="N60"/>
      <c r="O60"/>
      <c r="P60"/>
      <c r="Q60"/>
      <c r="R60"/>
      <c r="S60"/>
    </row>
    <row r="61" spans="1:19" x14ac:dyDescent="0.2">
      <c r="A61" s="4">
        <f>A60</f>
        <v>2020</v>
      </c>
      <c r="B61" s="26" t="s">
        <v>78</v>
      </c>
      <c r="C61" s="29">
        <f>C60+E60</f>
        <v>661500</v>
      </c>
      <c r="D61" s="13"/>
      <c r="E61" s="13"/>
      <c r="I61"/>
      <c r="J61"/>
      <c r="K61"/>
      <c r="L61"/>
      <c r="M61"/>
      <c r="N61"/>
      <c r="O61"/>
      <c r="P61"/>
      <c r="Q61"/>
      <c r="R61"/>
      <c r="S61"/>
    </row>
    <row r="62" spans="1:19" x14ac:dyDescent="0.2">
      <c r="B62" s="7"/>
      <c r="C62" s="34"/>
      <c r="D62" s="13"/>
      <c r="E62" s="13"/>
      <c r="I62"/>
      <c r="J62"/>
      <c r="K62"/>
      <c r="L62"/>
      <c r="M62"/>
      <c r="N62"/>
      <c r="O62"/>
      <c r="P62"/>
      <c r="Q62"/>
      <c r="R62"/>
      <c r="S62"/>
    </row>
    <row r="63" spans="1:19" x14ac:dyDescent="0.2">
      <c r="A63" s="25">
        <f>A54</f>
        <v>2019</v>
      </c>
      <c r="B63" s="26" t="s">
        <v>78</v>
      </c>
      <c r="C63" s="33" t="s">
        <v>27</v>
      </c>
      <c r="D63" s="33" t="s">
        <v>28</v>
      </c>
      <c r="E63" s="57" t="s">
        <v>29</v>
      </c>
      <c r="I63"/>
      <c r="J63"/>
      <c r="K63"/>
      <c r="L63"/>
      <c r="M63"/>
      <c r="N63"/>
      <c r="O63"/>
      <c r="P63"/>
      <c r="Q63"/>
      <c r="R63"/>
      <c r="S63"/>
    </row>
    <row r="64" spans="1:19" x14ac:dyDescent="0.2">
      <c r="A64" s="4">
        <f>A63</f>
        <v>2019</v>
      </c>
      <c r="B64" s="26" t="s">
        <v>78</v>
      </c>
      <c r="C64" s="29">
        <f>C56</f>
        <v>315000</v>
      </c>
      <c r="D64" s="33" t="s">
        <v>28</v>
      </c>
      <c r="E64" s="29">
        <f>F31</f>
        <v>315000</v>
      </c>
      <c r="I64"/>
      <c r="J64"/>
      <c r="K64"/>
      <c r="L64"/>
      <c r="M64"/>
      <c r="N64"/>
      <c r="O64"/>
      <c r="P64"/>
      <c r="Q64"/>
      <c r="R64"/>
      <c r="S64"/>
    </row>
    <row r="65" spans="1:19" x14ac:dyDescent="0.2">
      <c r="A65" s="4">
        <f>A64</f>
        <v>2019</v>
      </c>
      <c r="B65" s="26" t="s">
        <v>78</v>
      </c>
      <c r="C65" s="29">
        <f>C64+E64</f>
        <v>630000</v>
      </c>
      <c r="D65" s="13"/>
      <c r="E65" s="13"/>
      <c r="I65"/>
      <c r="J65"/>
      <c r="K65"/>
      <c r="L65"/>
      <c r="M65"/>
      <c r="N65"/>
      <c r="O65"/>
      <c r="P65"/>
      <c r="Q65"/>
      <c r="R65"/>
      <c r="S65"/>
    </row>
    <row r="66" spans="1:19" x14ac:dyDescent="0.2">
      <c r="C66" s="55"/>
      <c r="D66" s="54"/>
      <c r="E66" s="55"/>
      <c r="I66"/>
      <c r="J66"/>
      <c r="K66"/>
      <c r="L66"/>
      <c r="M66"/>
      <c r="N66"/>
      <c r="O66"/>
      <c r="P66"/>
      <c r="Q66"/>
      <c r="R66"/>
      <c r="S66"/>
    </row>
    <row r="67" spans="1:19" x14ac:dyDescent="0.2">
      <c r="A67" s="10" t="s">
        <v>61</v>
      </c>
      <c r="C67" s="33"/>
      <c r="D67" s="13"/>
      <c r="E67" s="33"/>
      <c r="I67"/>
      <c r="J67"/>
      <c r="K67"/>
      <c r="L67"/>
      <c r="M67"/>
      <c r="N67"/>
      <c r="O67"/>
      <c r="P67"/>
      <c r="Q67"/>
      <c r="R67"/>
      <c r="S67"/>
    </row>
    <row r="68" spans="1:19" x14ac:dyDescent="0.2">
      <c r="A68" s="10"/>
      <c r="C68" s="31">
        <f>A59</f>
        <v>2020</v>
      </c>
      <c r="D68" s="31"/>
      <c r="E68" s="31">
        <f>A63</f>
        <v>2019</v>
      </c>
      <c r="I68"/>
      <c r="J68"/>
      <c r="K68"/>
      <c r="L68"/>
      <c r="M68"/>
      <c r="N68"/>
      <c r="O68"/>
      <c r="P68"/>
      <c r="Q68"/>
      <c r="R68"/>
      <c r="S68"/>
    </row>
    <row r="69" spans="1:19" x14ac:dyDescent="0.2">
      <c r="A69" s="25">
        <f>A59</f>
        <v>2020</v>
      </c>
      <c r="B69" s="26" t="s">
        <v>62</v>
      </c>
      <c r="C69" s="28" t="s">
        <v>79</v>
      </c>
      <c r="D69" s="33" t="s">
        <v>26</v>
      </c>
      <c r="E69" s="28" t="s">
        <v>79</v>
      </c>
      <c r="I69"/>
      <c r="J69"/>
      <c r="K69"/>
      <c r="L69"/>
      <c r="M69"/>
      <c r="N69"/>
      <c r="O69"/>
      <c r="P69"/>
      <c r="Q69"/>
      <c r="R69"/>
      <c r="S69"/>
    </row>
    <row r="70" spans="1:19" x14ac:dyDescent="0.2">
      <c r="A70" s="4">
        <f>A69</f>
        <v>2020</v>
      </c>
      <c r="B70" s="26" t="s">
        <v>62</v>
      </c>
      <c r="C70" s="29">
        <f>C61</f>
        <v>661500</v>
      </c>
      <c r="D70" s="33" t="s">
        <v>26</v>
      </c>
      <c r="E70" s="29">
        <f>C65</f>
        <v>630000</v>
      </c>
      <c r="I70"/>
      <c r="J70"/>
      <c r="K70"/>
      <c r="L70"/>
      <c r="M70"/>
      <c r="N70"/>
      <c r="O70"/>
      <c r="P70"/>
      <c r="Q70"/>
      <c r="R70"/>
      <c r="S70"/>
    </row>
    <row r="71" spans="1:19" x14ac:dyDescent="0.2">
      <c r="A71" s="4">
        <f>A70</f>
        <v>2020</v>
      </c>
      <c r="B71" s="26" t="s">
        <v>62</v>
      </c>
      <c r="C71" s="29">
        <f>C70-E70</f>
        <v>31500</v>
      </c>
      <c r="D71" s="13"/>
      <c r="E71" s="13"/>
      <c r="I71"/>
      <c r="J71"/>
      <c r="K71"/>
      <c r="L71"/>
      <c r="M71"/>
      <c r="N71"/>
      <c r="O71"/>
      <c r="P71"/>
      <c r="Q71"/>
      <c r="R71"/>
      <c r="S71"/>
    </row>
    <row r="72" spans="1:19" x14ac:dyDescent="0.2">
      <c r="B72" s="7"/>
      <c r="C72" s="34"/>
      <c r="D72" s="13"/>
      <c r="E72" s="13"/>
      <c r="I72"/>
      <c r="J72"/>
      <c r="K72"/>
      <c r="L72"/>
      <c r="M72"/>
      <c r="N72"/>
      <c r="O72"/>
      <c r="P72"/>
      <c r="Q72"/>
      <c r="R72"/>
      <c r="S72"/>
    </row>
    <row r="73" spans="1:19" x14ac:dyDescent="0.2">
      <c r="A73" s="1" t="s">
        <v>53</v>
      </c>
      <c r="C73" s="13"/>
      <c r="D73" s="13"/>
      <c r="E73" s="13"/>
      <c r="I73"/>
      <c r="J73"/>
      <c r="K73"/>
      <c r="L73"/>
      <c r="M73"/>
      <c r="N73"/>
      <c r="O73"/>
      <c r="P73"/>
      <c r="Q73"/>
      <c r="R73"/>
      <c r="S73"/>
    </row>
    <row r="74" spans="1:19" x14ac:dyDescent="0.2">
      <c r="A74" s="25">
        <f>A59</f>
        <v>2020</v>
      </c>
      <c r="B74" s="26" t="s">
        <v>50</v>
      </c>
      <c r="C74" s="57" t="s">
        <v>30</v>
      </c>
      <c r="D74" s="33" t="s">
        <v>31</v>
      </c>
      <c r="E74" s="33" t="s">
        <v>32</v>
      </c>
      <c r="I74"/>
      <c r="J74"/>
      <c r="K74"/>
      <c r="L74"/>
      <c r="M74"/>
      <c r="N74"/>
      <c r="O74"/>
      <c r="P74"/>
      <c r="Q74"/>
      <c r="R74"/>
      <c r="S74"/>
    </row>
    <row r="75" spans="1:19" x14ac:dyDescent="0.2">
      <c r="A75" s="4">
        <f>A74</f>
        <v>2020</v>
      </c>
      <c r="B75" s="26" t="s">
        <v>50</v>
      </c>
      <c r="C75" s="29">
        <f>E14</f>
        <v>99200</v>
      </c>
      <c r="D75" s="33" t="s">
        <v>31</v>
      </c>
      <c r="E75" s="60">
        <f>1-E47</f>
        <v>0.75</v>
      </c>
      <c r="I75"/>
      <c r="J75"/>
      <c r="K75"/>
      <c r="L75"/>
      <c r="M75"/>
      <c r="N75"/>
      <c r="O75"/>
      <c r="P75"/>
      <c r="Q75"/>
      <c r="R75"/>
      <c r="S75"/>
    </row>
    <row r="76" spans="1:19" x14ac:dyDescent="0.2">
      <c r="A76" s="4">
        <f>A75</f>
        <v>2020</v>
      </c>
      <c r="B76" s="26" t="s">
        <v>50</v>
      </c>
      <c r="C76" s="29">
        <f>C75*E75</f>
        <v>74400</v>
      </c>
      <c r="D76" s="33"/>
      <c r="E76" s="33"/>
      <c r="I76"/>
      <c r="J76"/>
      <c r="K76"/>
      <c r="L76"/>
      <c r="M76"/>
      <c r="N76"/>
      <c r="O76"/>
      <c r="P76"/>
      <c r="Q76"/>
      <c r="R76"/>
      <c r="S76"/>
    </row>
    <row r="77" spans="1:19" x14ac:dyDescent="0.2">
      <c r="B77" s="32"/>
      <c r="C77" s="54"/>
      <c r="D77" s="33"/>
      <c r="E77" s="33"/>
      <c r="I77"/>
      <c r="J77"/>
      <c r="K77"/>
      <c r="L77"/>
      <c r="M77"/>
      <c r="N77"/>
      <c r="O77"/>
      <c r="P77"/>
      <c r="Q77"/>
      <c r="R77"/>
      <c r="S77"/>
    </row>
    <row r="78" spans="1:19" x14ac:dyDescent="0.2">
      <c r="A78" s="1" t="s">
        <v>52</v>
      </c>
      <c r="C78" s="54"/>
      <c r="D78" s="54"/>
      <c r="E78" s="54"/>
      <c r="I78"/>
      <c r="J78"/>
      <c r="K78"/>
      <c r="L78"/>
      <c r="M78"/>
      <c r="N78"/>
      <c r="O78"/>
      <c r="P78"/>
      <c r="Q78"/>
      <c r="R78"/>
      <c r="S78"/>
    </row>
    <row r="79" spans="1:19" x14ac:dyDescent="0.2">
      <c r="A79" s="25">
        <f>A74</f>
        <v>2020</v>
      </c>
      <c r="B79" s="26" t="s">
        <v>51</v>
      </c>
      <c r="C79" s="33" t="s">
        <v>33</v>
      </c>
      <c r="D79" s="33" t="s">
        <v>26</v>
      </c>
      <c r="E79" s="58" t="s">
        <v>61</v>
      </c>
      <c r="I79"/>
      <c r="J79"/>
      <c r="K79"/>
      <c r="L79"/>
      <c r="M79"/>
      <c r="N79"/>
      <c r="O79"/>
      <c r="P79"/>
      <c r="Q79"/>
      <c r="R79"/>
      <c r="S79"/>
    </row>
    <row r="80" spans="1:19" x14ac:dyDescent="0.2">
      <c r="A80" s="4">
        <f>A79</f>
        <v>2020</v>
      </c>
      <c r="B80" s="26" t="s">
        <v>51</v>
      </c>
      <c r="C80" s="29">
        <f>C76</f>
        <v>74400</v>
      </c>
      <c r="D80" s="33" t="s">
        <v>26</v>
      </c>
      <c r="E80" s="36">
        <f>C71</f>
        <v>31500</v>
      </c>
      <c r="I80"/>
      <c r="J80"/>
      <c r="K80"/>
      <c r="L80"/>
      <c r="M80"/>
      <c r="N80"/>
      <c r="O80"/>
      <c r="P80"/>
      <c r="Q80"/>
      <c r="R80"/>
      <c r="S80"/>
    </row>
    <row r="81" spans="1:19" x14ac:dyDescent="0.2">
      <c r="A81" s="4">
        <f>A80</f>
        <v>2020</v>
      </c>
      <c r="B81" s="26" t="s">
        <v>51</v>
      </c>
      <c r="C81" s="29">
        <f>C80-E80</f>
        <v>42900</v>
      </c>
      <c r="D81" s="33"/>
      <c r="E81" s="33"/>
      <c r="I81"/>
      <c r="J81"/>
      <c r="K81"/>
      <c r="L81"/>
      <c r="M81"/>
      <c r="N81"/>
      <c r="O81"/>
      <c r="P81"/>
      <c r="Q81"/>
      <c r="R81"/>
      <c r="S81"/>
    </row>
    <row r="82" spans="1:19" s="5" customFormat="1" x14ac:dyDescent="0.2">
      <c r="B82" s="32"/>
      <c r="C82" s="34"/>
      <c r="D82" s="33"/>
      <c r="E82" s="33"/>
      <c r="I82"/>
      <c r="J82"/>
      <c r="K82"/>
      <c r="L82"/>
      <c r="M82"/>
      <c r="N82"/>
      <c r="O82"/>
      <c r="P82"/>
      <c r="Q82"/>
      <c r="R82"/>
      <c r="S82"/>
    </row>
    <row r="83" spans="1:19" s="5" customFormat="1" x14ac:dyDescent="0.2">
      <c r="A83" s="1" t="s">
        <v>55</v>
      </c>
      <c r="B83" s="4"/>
      <c r="C83" s="54"/>
      <c r="D83" s="54"/>
      <c r="E83" s="54"/>
      <c r="I83"/>
      <c r="J83"/>
      <c r="K83"/>
      <c r="L83"/>
      <c r="M83"/>
      <c r="N83"/>
      <c r="O83"/>
      <c r="P83"/>
      <c r="Q83"/>
      <c r="R83"/>
      <c r="S83"/>
    </row>
    <row r="84" spans="1:19" s="5" customFormat="1" x14ac:dyDescent="0.2">
      <c r="A84" s="25">
        <f>A79</f>
        <v>2020</v>
      </c>
      <c r="B84" s="26" t="s">
        <v>56</v>
      </c>
      <c r="C84" s="33" t="s">
        <v>33</v>
      </c>
      <c r="D84" s="57" t="s">
        <v>57</v>
      </c>
      <c r="E84" s="59" t="s">
        <v>54</v>
      </c>
      <c r="I84"/>
      <c r="J84"/>
      <c r="K84"/>
      <c r="L84"/>
      <c r="M84"/>
      <c r="N84"/>
      <c r="O84"/>
      <c r="P84"/>
      <c r="Q84"/>
      <c r="R84"/>
      <c r="S84"/>
    </row>
    <row r="85" spans="1:19" s="5" customFormat="1" x14ac:dyDescent="0.2">
      <c r="A85" s="4">
        <f>A84</f>
        <v>2020</v>
      </c>
      <c r="B85" s="26" t="s">
        <v>56</v>
      </c>
      <c r="C85" s="29">
        <f>C76</f>
        <v>74400</v>
      </c>
      <c r="D85" s="57" t="s">
        <v>57</v>
      </c>
      <c r="E85" s="36">
        <f>C61</f>
        <v>661500</v>
      </c>
      <c r="I85"/>
      <c r="J85"/>
      <c r="K85"/>
      <c r="L85"/>
      <c r="M85"/>
      <c r="N85"/>
      <c r="O85"/>
      <c r="P85"/>
      <c r="Q85"/>
      <c r="R85"/>
      <c r="S85"/>
    </row>
    <row r="86" spans="1:19" s="5" customFormat="1" x14ac:dyDescent="0.2">
      <c r="A86" s="4">
        <f>A85</f>
        <v>2020</v>
      </c>
      <c r="B86" s="26" t="s">
        <v>56</v>
      </c>
      <c r="C86" s="63">
        <f>C85/E85</f>
        <v>0.11247165532879819</v>
      </c>
      <c r="D86" s="53"/>
      <c r="E86" s="53"/>
      <c r="I86"/>
      <c r="J86"/>
      <c r="K86"/>
      <c r="L86"/>
      <c r="M86"/>
      <c r="N86"/>
      <c r="O86"/>
      <c r="P86"/>
      <c r="Q86"/>
      <c r="R86"/>
      <c r="S86"/>
    </row>
    <row r="87" spans="1:19" s="5" customFormat="1" x14ac:dyDescent="0.2">
      <c r="B87" s="32"/>
      <c r="C87" s="34"/>
      <c r="D87" s="28"/>
      <c r="E87" s="28"/>
      <c r="I87"/>
      <c r="J87"/>
      <c r="K87"/>
      <c r="L87"/>
      <c r="M87"/>
      <c r="N87"/>
      <c r="O87"/>
      <c r="P87"/>
      <c r="Q87"/>
      <c r="R87"/>
      <c r="S87"/>
    </row>
    <row r="88" spans="1:19" x14ac:dyDescent="0.2">
      <c r="A88" s="70" t="s">
        <v>74</v>
      </c>
      <c r="B88" s="70"/>
      <c r="C88" s="70"/>
      <c r="D88" s="70"/>
      <c r="E88" s="70"/>
      <c r="F88" s="70"/>
      <c r="G88" s="70"/>
      <c r="I88"/>
      <c r="J88"/>
      <c r="K88"/>
      <c r="L88"/>
      <c r="M88"/>
      <c r="N88"/>
      <c r="O88"/>
      <c r="P88"/>
      <c r="Q88"/>
      <c r="R88"/>
      <c r="S88"/>
    </row>
    <row r="89" spans="1:19" x14ac:dyDescent="0.2">
      <c r="A89" s="70"/>
      <c r="B89" s="70"/>
      <c r="C89" s="70"/>
      <c r="D89" s="70"/>
      <c r="E89" s="70"/>
      <c r="F89" s="70"/>
      <c r="G89" s="70"/>
      <c r="I89"/>
      <c r="J89"/>
      <c r="K89"/>
      <c r="L89"/>
      <c r="M89"/>
      <c r="N89"/>
      <c r="O89"/>
      <c r="P89"/>
      <c r="Q89"/>
      <c r="R89"/>
      <c r="S89"/>
    </row>
    <row r="90" spans="1:19" x14ac:dyDescent="0.2">
      <c r="A90" s="70"/>
      <c r="B90" s="70"/>
      <c r="C90" s="70"/>
      <c r="D90" s="70"/>
      <c r="E90" s="70"/>
      <c r="F90" s="70"/>
      <c r="G90" s="70"/>
      <c r="I90"/>
      <c r="J90"/>
      <c r="K90"/>
      <c r="L90"/>
      <c r="M90"/>
      <c r="N90"/>
      <c r="O90"/>
      <c r="P90"/>
      <c r="Q90"/>
      <c r="R90"/>
      <c r="S90"/>
    </row>
    <row r="91" spans="1:19" x14ac:dyDescent="0.2">
      <c r="A91" s="37"/>
      <c r="B91" s="37"/>
      <c r="C91" s="37"/>
      <c r="D91" s="37"/>
      <c r="E91" s="37"/>
      <c r="F91" s="37"/>
      <c r="G91" s="37"/>
      <c r="I91"/>
      <c r="J91"/>
      <c r="K91"/>
      <c r="L91"/>
      <c r="M91"/>
      <c r="N91"/>
      <c r="O91"/>
      <c r="P91"/>
      <c r="Q91"/>
      <c r="R91"/>
      <c r="S91"/>
    </row>
    <row r="92" spans="1:19" x14ac:dyDescent="0.2">
      <c r="A92" s="38" t="s">
        <v>41</v>
      </c>
      <c r="I92"/>
      <c r="J92"/>
      <c r="K92"/>
      <c r="L92"/>
      <c r="M92"/>
      <c r="N92"/>
      <c r="O92"/>
      <c r="P92"/>
      <c r="Q92"/>
      <c r="R92"/>
      <c r="S92"/>
    </row>
    <row r="93" spans="1:19" x14ac:dyDescent="0.2">
      <c r="A93" s="8" t="s">
        <v>60</v>
      </c>
      <c r="C93" s="39">
        <v>65</v>
      </c>
      <c r="I93"/>
      <c r="J93"/>
      <c r="K93"/>
      <c r="L93"/>
      <c r="M93"/>
      <c r="N93"/>
      <c r="O93"/>
      <c r="P93"/>
      <c r="Q93"/>
      <c r="R93"/>
      <c r="S93"/>
    </row>
    <row r="94" spans="1:19" x14ac:dyDescent="0.2">
      <c r="A94" s="8" t="s">
        <v>36</v>
      </c>
      <c r="C94" s="40">
        <v>15000</v>
      </c>
      <c r="I94"/>
      <c r="J94"/>
      <c r="K94"/>
      <c r="L94"/>
      <c r="M94"/>
      <c r="N94"/>
      <c r="O94"/>
      <c r="P94"/>
      <c r="Q94"/>
      <c r="R94"/>
      <c r="S94"/>
    </row>
    <row r="95" spans="1:19" x14ac:dyDescent="0.2">
      <c r="A95" s="8" t="s">
        <v>37</v>
      </c>
      <c r="C95" s="41">
        <v>0.1</v>
      </c>
      <c r="I95"/>
      <c r="J95"/>
      <c r="K95"/>
      <c r="L95"/>
      <c r="M95"/>
      <c r="N95"/>
      <c r="O95"/>
      <c r="P95"/>
      <c r="Q95"/>
      <c r="R95"/>
      <c r="S95"/>
    </row>
    <row r="96" spans="1:19" x14ac:dyDescent="0.2">
      <c r="I96"/>
      <c r="J96"/>
      <c r="K96"/>
      <c r="L96"/>
      <c r="M96"/>
      <c r="N96"/>
      <c r="O96"/>
      <c r="P96"/>
      <c r="Q96"/>
      <c r="R96"/>
      <c r="S96"/>
    </row>
    <row r="97" spans="1:19" x14ac:dyDescent="0.2">
      <c r="A97" s="38" t="s">
        <v>38</v>
      </c>
      <c r="I97"/>
      <c r="J97"/>
      <c r="K97"/>
      <c r="L97"/>
      <c r="M97"/>
      <c r="N97"/>
      <c r="O97"/>
      <c r="P97"/>
      <c r="Q97"/>
      <c r="R97"/>
      <c r="S97"/>
    </row>
    <row r="98" spans="1:19" x14ac:dyDescent="0.2">
      <c r="A98" s="25" t="s">
        <v>65</v>
      </c>
      <c r="B98" s="30" t="s">
        <v>34</v>
      </c>
      <c r="C98" s="30" t="s">
        <v>31</v>
      </c>
      <c r="D98" s="30" t="s">
        <v>35</v>
      </c>
      <c r="E98" s="30" t="s">
        <v>26</v>
      </c>
      <c r="F98" s="8" t="s">
        <v>40</v>
      </c>
      <c r="I98"/>
      <c r="J98"/>
      <c r="K98"/>
      <c r="L98"/>
      <c r="M98"/>
      <c r="N98"/>
      <c r="O98"/>
      <c r="P98"/>
      <c r="Q98"/>
      <c r="R98"/>
      <c r="S98"/>
    </row>
    <row r="99" spans="1:19" x14ac:dyDescent="0.2">
      <c r="A99" s="25" t="s">
        <v>65</v>
      </c>
      <c r="B99" s="42">
        <f>C93</f>
        <v>65</v>
      </c>
      <c r="C99" s="30" t="s">
        <v>31</v>
      </c>
      <c r="D99" s="43">
        <f>C94</f>
        <v>15000</v>
      </c>
      <c r="E99" s="30" t="s">
        <v>26</v>
      </c>
      <c r="F99" s="29">
        <f>E43</f>
        <v>557900</v>
      </c>
      <c r="I99"/>
      <c r="J99"/>
      <c r="K99"/>
      <c r="L99"/>
      <c r="M99"/>
      <c r="N99"/>
      <c r="O99"/>
      <c r="P99"/>
      <c r="Q99"/>
      <c r="R99"/>
      <c r="S99"/>
    </row>
    <row r="100" spans="1:19" x14ac:dyDescent="0.2">
      <c r="A100" s="25" t="s">
        <v>65</v>
      </c>
      <c r="C100" s="29">
        <f>B99*D99</f>
        <v>975000</v>
      </c>
      <c r="E100" s="30" t="s">
        <v>26</v>
      </c>
      <c r="F100" s="29">
        <f>F99</f>
        <v>557900</v>
      </c>
      <c r="I100"/>
      <c r="J100"/>
      <c r="K100"/>
      <c r="L100"/>
      <c r="M100"/>
      <c r="N100"/>
      <c r="O100"/>
      <c r="P100"/>
      <c r="Q100"/>
      <c r="R100"/>
      <c r="S100"/>
    </row>
    <row r="101" spans="1:19" x14ac:dyDescent="0.2">
      <c r="A101" s="25" t="s">
        <v>65</v>
      </c>
      <c r="B101" s="29">
        <f>B99*D99-F99</f>
        <v>417100</v>
      </c>
      <c r="C101" s="55"/>
      <c r="D101" s="55"/>
      <c r="E101" s="55"/>
      <c r="F101" s="30"/>
      <c r="I101"/>
      <c r="J101"/>
      <c r="K101"/>
      <c r="L101"/>
      <c r="M101"/>
      <c r="N101"/>
      <c r="O101"/>
      <c r="P101"/>
      <c r="Q101"/>
      <c r="R101"/>
      <c r="S101"/>
    </row>
    <row r="102" spans="1:19" x14ac:dyDescent="0.2">
      <c r="B102" s="54"/>
      <c r="C102" s="54"/>
      <c r="D102" s="54"/>
      <c r="E102" s="54"/>
      <c r="I102"/>
      <c r="J102"/>
      <c r="K102"/>
      <c r="L102"/>
      <c r="M102"/>
      <c r="N102"/>
      <c r="O102"/>
      <c r="P102"/>
      <c r="Q102"/>
      <c r="R102"/>
      <c r="S102"/>
    </row>
    <row r="103" spans="1:19" x14ac:dyDescent="0.2">
      <c r="A103" s="38" t="s">
        <v>39</v>
      </c>
      <c r="B103" s="54"/>
      <c r="C103" s="54"/>
      <c r="D103" s="54"/>
      <c r="E103" s="54"/>
      <c r="I103"/>
      <c r="J103"/>
      <c r="K103"/>
      <c r="L103"/>
      <c r="M103"/>
      <c r="N103"/>
      <c r="O103"/>
      <c r="P103"/>
      <c r="Q103"/>
      <c r="R103"/>
      <c r="S103"/>
    </row>
    <row r="104" spans="1:19" x14ac:dyDescent="0.2">
      <c r="A104" s="25" t="s">
        <v>66</v>
      </c>
      <c r="B104" s="55" t="s">
        <v>33</v>
      </c>
      <c r="C104" s="55" t="s">
        <v>26</v>
      </c>
      <c r="D104" s="62" t="s">
        <v>58</v>
      </c>
      <c r="E104" s="55" t="s">
        <v>31</v>
      </c>
      <c r="F104" s="8" t="s">
        <v>59</v>
      </c>
      <c r="I104"/>
      <c r="J104"/>
      <c r="K104"/>
      <c r="L104"/>
      <c r="M104"/>
      <c r="N104"/>
      <c r="O104"/>
      <c r="P104"/>
      <c r="Q104"/>
      <c r="R104"/>
      <c r="S104"/>
    </row>
    <row r="105" spans="1:19" x14ac:dyDescent="0.2">
      <c r="A105" s="25" t="s">
        <v>66</v>
      </c>
      <c r="B105" s="29">
        <f>C76</f>
        <v>74400</v>
      </c>
      <c r="C105" s="55" t="s">
        <v>26</v>
      </c>
      <c r="D105" s="29">
        <f>C61</f>
        <v>661500</v>
      </c>
      <c r="E105" s="55" t="s">
        <v>31</v>
      </c>
      <c r="F105" s="35">
        <f>C95</f>
        <v>0.1</v>
      </c>
      <c r="I105"/>
      <c r="J105"/>
      <c r="K105"/>
      <c r="L105"/>
      <c r="M105"/>
      <c r="N105"/>
      <c r="O105"/>
      <c r="P105"/>
      <c r="Q105"/>
      <c r="R105"/>
      <c r="S105"/>
    </row>
    <row r="106" spans="1:19" x14ac:dyDescent="0.2">
      <c r="A106" s="25" t="s">
        <v>66</v>
      </c>
      <c r="B106" s="29">
        <f>B105</f>
        <v>74400</v>
      </c>
      <c r="C106" s="55" t="s">
        <v>26</v>
      </c>
      <c r="D106" s="34"/>
      <c r="E106" s="29">
        <f>D105*F105</f>
        <v>66150</v>
      </c>
      <c r="F106" s="44"/>
      <c r="I106"/>
      <c r="J106"/>
      <c r="K106"/>
      <c r="L106"/>
      <c r="M106"/>
      <c r="N106"/>
      <c r="O106"/>
      <c r="P106"/>
      <c r="Q106"/>
      <c r="R106"/>
      <c r="S106"/>
    </row>
    <row r="107" spans="1:19" x14ac:dyDescent="0.2">
      <c r="A107" s="25" t="s">
        <v>66</v>
      </c>
      <c r="B107" s="29">
        <f>B106-E106</f>
        <v>8250</v>
      </c>
      <c r="C107" s="55"/>
      <c r="D107" s="55"/>
      <c r="E107" s="55"/>
      <c r="F107" s="30"/>
      <c r="I107"/>
      <c r="J107"/>
      <c r="K107"/>
      <c r="L107"/>
      <c r="M107"/>
      <c r="N107"/>
      <c r="O107"/>
      <c r="P107"/>
      <c r="Q107"/>
      <c r="R107"/>
      <c r="S107"/>
    </row>
    <row r="108" spans="1:19" x14ac:dyDescent="0.2">
      <c r="I108"/>
      <c r="J108"/>
      <c r="K108"/>
      <c r="L108"/>
      <c r="M108"/>
      <c r="N108"/>
      <c r="O108"/>
      <c r="P108"/>
      <c r="Q108"/>
      <c r="R108"/>
      <c r="S108"/>
    </row>
    <row r="109" spans="1:19" x14ac:dyDescent="0.2">
      <c r="I109"/>
      <c r="J109"/>
      <c r="K109"/>
      <c r="L109"/>
      <c r="M109"/>
      <c r="N109"/>
      <c r="O109"/>
      <c r="P109"/>
      <c r="Q109"/>
      <c r="R109"/>
      <c r="S109"/>
    </row>
    <row r="110" spans="1:19" x14ac:dyDescent="0.2">
      <c r="I110"/>
      <c r="J110"/>
      <c r="K110"/>
      <c r="L110"/>
      <c r="M110"/>
      <c r="N110"/>
      <c r="O110"/>
      <c r="P110"/>
      <c r="Q110"/>
      <c r="R110"/>
      <c r="S110"/>
    </row>
  </sheetData>
  <mergeCells count="2">
    <mergeCell ref="A5:G6"/>
    <mergeCell ref="A88:G90"/>
  </mergeCells>
  <phoneticPr fontId="0" type="noConversion"/>
  <pageMargins left="0.75" right="0.75" top="1" bottom="1" header="0.5" footer="0.5"/>
  <pageSetup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Build a Model</vt:lpstr>
      <vt:lpstr>' Build a Model'!Print_Area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Michael Ehrhardt</cp:lastModifiedBy>
  <cp:lastPrinted>2001-03-05T17:51:53Z</cp:lastPrinted>
  <dcterms:created xsi:type="dcterms:W3CDTF">1999-09-06T22:25:11Z</dcterms:created>
  <dcterms:modified xsi:type="dcterms:W3CDTF">2018-11-26T13:24:30Z</dcterms:modified>
</cp:coreProperties>
</file>